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41" yWindow="296" windowWidth="14485" windowHeight="8089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Hoja1" sheetId="17" r:id="rId17"/>
    <sheet name="Hoja2" sheetId="18" r:id="rId18"/>
    <sheet name="Hoja3" sheetId="19" r:id="rId19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6">'CUADRO 1,4'!$A$3:$Y$40</definedName>
    <definedName name="_xlnm.Print_Area" localSheetId="7">'CUADRO 1,5'!$A$3:$Y$44</definedName>
    <definedName name="_xlnm.Print_Area" localSheetId="2">'CUADRO 1.1A'!$A$1:$N$35</definedName>
    <definedName name="_xlnm.Print_Area" localSheetId="3">'CUADRO 1.1B'!$A$1:$N$35</definedName>
    <definedName name="_xlnm.Print_Area" localSheetId="10">'CUADRO 1.8'!$A$3:$Y$76</definedName>
    <definedName name="_xlnm.Print_Area" localSheetId="11">'CUADRO 1.8 B'!$A$3:$Y$41</definedName>
    <definedName name="_xlnm.Print_Area" localSheetId="12">'CUADRO 1.8 C'!$A$3:$Y$61</definedName>
    <definedName name="_xlnm.Print_Area" localSheetId="13">'CUADRO 1.9'!$A$3:$Y$59</definedName>
    <definedName name="_xlnm.Print_Area" localSheetId="14">'CUADRO 1.9 B'!$A$3:$Y$47</definedName>
    <definedName name="_xlnm.Print_Area" localSheetId="15">'CUADRO 1.9 C'!$A$3:$Y$79</definedName>
    <definedName name="PAX_NACIONAL" localSheetId="5">'CUADRO 1,3'!$A$6:$N$36</definedName>
    <definedName name="PAX_NACIONAL" localSheetId="6">'CUADRO 1,4'!$A$6:$T$38</definedName>
    <definedName name="PAX_NACIONAL" localSheetId="7">'CUADRO 1,5'!$A$6:$T$42</definedName>
    <definedName name="PAX_NACIONAL" localSheetId="9">'CUADRO 1,7'!$A$6:$N$53</definedName>
    <definedName name="PAX_NACIONAL" localSheetId="8">'CUADRO 1.6'!$A$6:$N$60</definedName>
    <definedName name="PAX_NACIONAL" localSheetId="10">'CUADRO 1.8'!$A$6:$T$73</definedName>
    <definedName name="PAX_NACIONAL" localSheetId="11">'CUADRO 1.8 B'!$A$6:$T$38</definedName>
    <definedName name="PAX_NACIONAL" localSheetId="12">'CUADRO 1.8 C'!$A$6:$T$58</definedName>
    <definedName name="PAX_NACIONAL" localSheetId="13">'CUADRO 1.9'!$A$6:$T$56</definedName>
    <definedName name="PAX_NACIONAL" localSheetId="14">'CUADRO 1.9 B'!$A$6:$T$44</definedName>
    <definedName name="PAX_NACIONAL" localSheetId="15">'CUADRO 1.9 C'!$A$6:$T$76</definedName>
    <definedName name="PAX_NACIONAL">'CUADRO 1,2'!$A$6:$N$38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<sst xmlns="http://schemas.openxmlformats.org/spreadsheetml/2006/main" count="1140" uniqueCount="348">
  <si>
    <t>Fuente: Empresas Aéreas Archivo Origen-Destino, Tráfico de Aerotaxis, Tráfico de Vuelos Charter.  *: Variación superior al 500%</t>
  </si>
  <si>
    <t xml:space="preserve">Información provisional. </t>
  </si>
  <si>
    <t>Ene - Feb 2011 / Ene - Feb 2010</t>
  </si>
  <si>
    <t>Variación Acumulada %</t>
  </si>
  <si>
    <t>Feb 2011 - Feb 2010</t>
  </si>
  <si>
    <t>Variación Mensual %</t>
  </si>
  <si>
    <t>Ene- Feb 2011</t>
  </si>
  <si>
    <t>Ene- Feb 2010</t>
  </si>
  <si>
    <t>Información acumulada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</si>
  <si>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</si>
  <si>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</si>
  <si>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</si>
  <si>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</si>
  <si>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</si>
  <si>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</si>
  <si>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</si>
  <si>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</si>
  <si>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</si>
  <si>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</si>
  <si>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</si>
  <si>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Marzo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</si>
  <si>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</si>
  <si>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</si>
  <si>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</si>
  <si>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</si>
  <si>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</si>
  <si>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</si>
  <si>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</si>
  <si>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</si>
  <si>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</si>
  <si>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</si>
  <si>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</si>
  <si>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</si>
  <si>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</si>
  <si>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Fuente: Empresas Aéreas Archivo Tráfico por Equipo, Tráfico de Aerotaxis, Tráfico de Vuelos Charter</t>
  </si>
  <si>
    <t>Ene 2011 - Feb 2010</t>
  </si>
  <si>
    <t>Ene - Feb 2011</t>
  </si>
  <si>
    <t>Ene - Feb 2010</t>
  </si>
  <si>
    <t>Llegada</t>
  </si>
  <si>
    <t>Salida</t>
  </si>
  <si>
    <t>Cuadro 1.1B Comportamiento del transporte aéreo regular y no regular - Carga (ton)</t>
  </si>
  <si>
    <t>Otras</t>
  </si>
  <si>
    <t>Aerovilla</t>
  </si>
  <si>
    <t>Alas de Colombia</t>
  </si>
  <si>
    <t>Aerogalan</t>
  </si>
  <si>
    <t>Condor</t>
  </si>
  <si>
    <t>Saviare</t>
  </si>
  <si>
    <t>Tari</t>
  </si>
  <si>
    <t>Aerocol</t>
  </si>
  <si>
    <t>Aero Apoyo</t>
  </si>
  <si>
    <t>Aca</t>
  </si>
  <si>
    <t>Aeroestar Ltda</t>
  </si>
  <si>
    <t>Aerupia</t>
  </si>
  <si>
    <t>Arall</t>
  </si>
  <si>
    <t>Ara</t>
  </si>
  <si>
    <t>Aeromenegua</t>
  </si>
  <si>
    <t>Saer</t>
  </si>
  <si>
    <t>Alpes</t>
  </si>
  <si>
    <t>Aeroexpreso del Pacifico</t>
  </si>
  <si>
    <t>Sadelca</t>
  </si>
  <si>
    <t>Rio Sur</t>
  </si>
  <si>
    <t>Petroleum</t>
  </si>
  <si>
    <t>Taxcaldas</t>
  </si>
  <si>
    <t>Sarpa</t>
  </si>
  <si>
    <t>Searca</t>
  </si>
  <si>
    <t>Aer. Antioquia</t>
  </si>
  <si>
    <t>Easy Fly</t>
  </si>
  <si>
    <t>Satena</t>
  </si>
  <si>
    <t>Copa Airlines Colombia</t>
  </si>
  <si>
    <t>Aires</t>
  </si>
  <si>
    <t>Avianca</t>
  </si>
  <si>
    <t>% Var.</t>
  </si>
  <si>
    <t>% PART</t>
  </si>
  <si>
    <t>Febrero 2010</t>
  </si>
  <si>
    <t>Febrero 2011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</si>
  <si>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</si>
  <si>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</si>
  <si>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</si>
  <si>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</si>
  <si>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</si>
  <si>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</si>
  <si>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>Alpa</t>
  </si>
  <si>
    <t>Tampa</t>
  </si>
  <si>
    <t>Air Colombia</t>
  </si>
  <si>
    <t>Selva</t>
  </si>
  <si>
    <t>LAS</t>
  </si>
  <si>
    <t>CV CARGO</t>
  </si>
  <si>
    <t>Aerosucre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</si>
  <si>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</si>
  <si>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</si>
  <si>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</si>
  <si>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Tiara Air</t>
  </si>
  <si>
    <t>Cubana</t>
  </si>
  <si>
    <t>Dutch Antilles</t>
  </si>
  <si>
    <t>Tame</t>
  </si>
  <si>
    <t>VRG Lineas Aereas</t>
  </si>
  <si>
    <t>Aeromexico</t>
  </si>
  <si>
    <t>Jetblue</t>
  </si>
  <si>
    <t>Ocean Air</t>
  </si>
  <si>
    <t>Air Canada</t>
  </si>
  <si>
    <t>TAM</t>
  </si>
  <si>
    <t>Aerol. Argentinas</t>
  </si>
  <si>
    <t>Delta</t>
  </si>
  <si>
    <t>Lufthansa</t>
  </si>
  <si>
    <t>Lacsa</t>
  </si>
  <si>
    <t>Lan Chile</t>
  </si>
  <si>
    <t>Air Transat</t>
  </si>
  <si>
    <t>Air France</t>
  </si>
  <si>
    <t>Continental</t>
  </si>
  <si>
    <t>Taca</t>
  </si>
  <si>
    <t>Spirit Airlines</t>
  </si>
  <si>
    <t>Lan Peru</t>
  </si>
  <si>
    <t>Copa</t>
  </si>
  <si>
    <t>Aerogal</t>
  </si>
  <si>
    <t>Iberia</t>
  </si>
  <si>
    <t>American</t>
  </si>
  <si>
    <t>Enero - Febrero 2010</t>
  </si>
  <si>
    <t>Enero - Febrero 2011</t>
  </si>
  <si>
    <t>Aerolínea</t>
  </si>
  <si>
    <t>Operación Regular y no regular</t>
  </si>
  <si>
    <t>Cuadro 1.4 Pasajeros Internacionales por Empresa</t>
  </si>
  <si>
    <t>Lufthansa Cargo</t>
  </si>
  <si>
    <t>Amerijet</t>
  </si>
  <si>
    <t>Fedex</t>
  </si>
  <si>
    <t>Cargolux</t>
  </si>
  <si>
    <t>Absa</t>
  </si>
  <si>
    <t>Mas Air</t>
  </si>
  <si>
    <t>Master Top Linhas Aereas</t>
  </si>
  <si>
    <t>Airborne Express. Inc</t>
  </si>
  <si>
    <t>Florida West</t>
  </si>
  <si>
    <t>Cielos del Peru</t>
  </si>
  <si>
    <t>Ups</t>
  </si>
  <si>
    <t>Martinair</t>
  </si>
  <si>
    <t>Centurion</t>
  </si>
  <si>
    <t>Linea A. Carguera de Col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</si>
  <si>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</si>
  <si>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</si>
  <si>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</si>
  <si>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OTRAS</t>
  </si>
  <si>
    <t>ADZ-PEI-ADZ</t>
  </si>
  <si>
    <t>ADZ-BGA-ADZ</t>
  </si>
  <si>
    <t>EOH-BAQ-EOH</t>
  </si>
  <si>
    <t>CLO-TCO-CLO</t>
  </si>
  <si>
    <t>CAQ-EOH-CAQ</t>
  </si>
  <si>
    <t>BOG-VVC-BOG</t>
  </si>
  <si>
    <t>BOG-RCH-BOG</t>
  </si>
  <si>
    <t>BOG-CZU-BOG</t>
  </si>
  <si>
    <t>CLO-PSO-CLO</t>
  </si>
  <si>
    <t>CTG-BGA-CTG</t>
  </si>
  <si>
    <t>CTG-PEI-CTG</t>
  </si>
  <si>
    <t>BOG-UIB-BOG</t>
  </si>
  <si>
    <t>CLO-SMR-CLO</t>
  </si>
  <si>
    <t>BOG-FLA-BOG</t>
  </si>
  <si>
    <t>ADZ-PVA-ADZ</t>
  </si>
  <si>
    <t>CUC-BGA-CUC</t>
  </si>
  <si>
    <t>EOH-PEI-EOH</t>
  </si>
  <si>
    <t>MDE-SMR-MDE</t>
  </si>
  <si>
    <t>BOG-PPN-BOG</t>
  </si>
  <si>
    <t>ADZ-CLO-ADZ</t>
  </si>
  <si>
    <t>ADZ-CTG-ADZ</t>
  </si>
  <si>
    <t>CLO-BAQ-CLO</t>
  </si>
  <si>
    <t>BOG-AUC-BOG</t>
  </si>
  <si>
    <t>EOH-MTR-EOH</t>
  </si>
  <si>
    <t>ADZ-MDE-ADZ</t>
  </si>
  <si>
    <t>BAQ-MDE-BAQ</t>
  </si>
  <si>
    <t>BOG-IBE-BOG</t>
  </si>
  <si>
    <t>BOG-LET-BOG</t>
  </si>
  <si>
    <t>CLO-CTG-CLO</t>
  </si>
  <si>
    <t>BOG-EOH-BOG</t>
  </si>
  <si>
    <t>BOG-PSO-BOG</t>
  </si>
  <si>
    <t>BOG-MZL-BOG</t>
  </si>
  <si>
    <t>EOH-UIB-EOH</t>
  </si>
  <si>
    <t>APO-EOH-APO</t>
  </si>
  <si>
    <t>BOG-AXM-BOG</t>
  </si>
  <si>
    <t>BOG-EJA-BOG</t>
  </si>
  <si>
    <t>CTG-MDE-CTG</t>
  </si>
  <si>
    <t>CLO-MDE-CLO</t>
  </si>
  <si>
    <t>BOG-NVA-BOG</t>
  </si>
  <si>
    <t>BOG-VUP-BOG</t>
  </si>
  <si>
    <t>BOG-EYP-BOG</t>
  </si>
  <si>
    <t>BOG-ADZ-BOG</t>
  </si>
  <si>
    <t>BOG-MTR-BOG</t>
  </si>
  <si>
    <t>BOG-PEI-BOG</t>
  </si>
  <si>
    <t>BOG-CUC-BOG</t>
  </si>
  <si>
    <t>BOG-SMR-BOG</t>
  </si>
  <si>
    <t>BOG-BGA-BOG</t>
  </si>
  <si>
    <t>BOG-BAQ-BOG</t>
  </si>
  <si>
    <t>BOG-CTG-BOG</t>
  </si>
  <si>
    <t>BOG-CLO-BOG</t>
  </si>
  <si>
    <t>BOG-MDE-BOG</t>
  </si>
  <si>
    <t xml:space="preserve">TOTAL </t>
  </si>
  <si>
    <t>RUTA</t>
  </si>
  <si>
    <t>Cuadro 1.6 Pasajeros nacionales por principales rutas</t>
  </si>
  <si>
    <t>Fuente: Empresas aéreas, archivo origen-destino, tráfico de aerotaxis, tráfico de vuelos charter.</t>
  </si>
  <si>
    <t>Información provisional . Carga: Incluye el correo.</t>
  </si>
  <si>
    <t>Cuadro 1.7 Carga nacional por principales rutas</t>
  </si>
  <si>
    <t>Fuente: Empresas Aéreas: Archivos Origen-Destno, Tráfico de Aerotaxis, Tráfico de Vuelos Charter.</t>
  </si>
  <si>
    <t>OTROS</t>
  </si>
  <si>
    <t>MDE-AUA-MDE</t>
  </si>
  <si>
    <t>MDE-CUR-MDE</t>
  </si>
  <si>
    <t>CLO-AUA-CLO</t>
  </si>
  <si>
    <t>BOG-AUA-BOG</t>
  </si>
  <si>
    <t>BOG-HAV-BOG</t>
  </si>
  <si>
    <t>BOG-CUR-BOG</t>
  </si>
  <si>
    <t>ISLAS CARIBE</t>
  </si>
  <si>
    <t>BOG-SDQ-BOG</t>
  </si>
  <si>
    <t>BAQ-PTY-BAQ</t>
  </si>
  <si>
    <t>CTG-PTY-CTG</t>
  </si>
  <si>
    <t>BOG-SJO-BOG</t>
  </si>
  <si>
    <t>CLO-PTY-CLO</t>
  </si>
  <si>
    <t>MDE-PTY-MDE</t>
  </si>
  <si>
    <t>BOG-MEX-BOG</t>
  </si>
  <si>
    <t>BOG-PTY-BOG</t>
  </si>
  <si>
    <t>CENTRO AMÉRICA</t>
  </si>
  <si>
    <t>CTG-MAD-CTG</t>
  </si>
  <si>
    <t>BAQ-MAD-BAQ</t>
  </si>
  <si>
    <t>CLO-BCN-CLO</t>
  </si>
  <si>
    <t>BOG-BCN-BOG</t>
  </si>
  <si>
    <t>PEI-MAD-PEI</t>
  </si>
  <si>
    <t>MDE-MAD-MDE</t>
  </si>
  <si>
    <t>CLO-MAD-CLO</t>
  </si>
  <si>
    <t>BOG-FRA-BOG</t>
  </si>
  <si>
    <t>BOG-CDG-BOG</t>
  </si>
  <si>
    <t>BOG-MAD-BOG</t>
  </si>
  <si>
    <t>EUROPA</t>
  </si>
  <si>
    <t>CTG-CCS-CTG</t>
  </si>
  <si>
    <t>CLO-UIO-CLO</t>
  </si>
  <si>
    <t>MDE-CCS-MDE</t>
  </si>
  <si>
    <t>BOG-VLN-BOG</t>
  </si>
  <si>
    <t>MDE-LIM-MDE</t>
  </si>
  <si>
    <t>MDE-UIO-MDE</t>
  </si>
  <si>
    <t>BOG-GYE-BOG</t>
  </si>
  <si>
    <t>BOG-SAO-BOG</t>
  </si>
  <si>
    <t>BOG-SCL-BOG</t>
  </si>
  <si>
    <t>BOG-BUE-BOG</t>
  </si>
  <si>
    <t>BOG-GRU-BOG</t>
  </si>
  <si>
    <t>BOG-CCS-BOG</t>
  </si>
  <si>
    <t>BOG-UIO-BOG</t>
  </si>
  <si>
    <t>BOG-LIM-BOG</t>
  </si>
  <si>
    <t>SURAMERICA</t>
  </si>
  <si>
    <t>BOG-LAX-BOG</t>
  </si>
  <si>
    <t>AXM-FLL-AXM</t>
  </si>
  <si>
    <t>MDE-JFK-MDE</t>
  </si>
  <si>
    <t>BOG-EWR-BOG</t>
  </si>
  <si>
    <t>BOG-ATL-BOG</t>
  </si>
  <si>
    <t>CTG-FLL-CTG</t>
  </si>
  <si>
    <t>BOG-YYZ-BOG</t>
  </si>
  <si>
    <t>BOG-ORL-BOG</t>
  </si>
  <si>
    <t>BAQ-MIA-BAQ</t>
  </si>
  <si>
    <t>MDE-FLL-MDE</t>
  </si>
  <si>
    <t>BOG-JFK-BOG</t>
  </si>
  <si>
    <t>CLO-MIA-CLO</t>
  </si>
  <si>
    <t>BOG-IAH-BOG</t>
  </si>
  <si>
    <t>MDE-MIA-MDE</t>
  </si>
  <si>
    <t>BOG-FLL-BOG</t>
  </si>
  <si>
    <t>BOG-MIA-BOG</t>
  </si>
  <si>
    <t>NORTEAMÉRICA</t>
  </si>
  <si>
    <t>Mercado - Ruta</t>
  </si>
  <si>
    <t>Cuadro 1.8 Pasajeros internacionales por principales rutas</t>
  </si>
  <si>
    <t>CUBA</t>
  </si>
  <si>
    <t>ANTILLAS HOLANDESAS</t>
  </si>
  <si>
    <t>REPUBLICA DOMINICANA</t>
  </si>
  <si>
    <t>EL SALVADOR</t>
  </si>
  <si>
    <t>COSTA RICA</t>
  </si>
  <si>
    <t>MEXICO</t>
  </si>
  <si>
    <t>PANAMA</t>
  </si>
  <si>
    <t>INGLATERRA</t>
  </si>
  <si>
    <t>ALEMANIA</t>
  </si>
  <si>
    <t>FRANCIA</t>
  </si>
  <si>
    <t>ESPAÑA</t>
  </si>
  <si>
    <t>CHILE</t>
  </si>
  <si>
    <t>ARGENTINA</t>
  </si>
  <si>
    <t>VENEZUELA</t>
  </si>
  <si>
    <t>BRASIL</t>
  </si>
  <si>
    <t>PERU</t>
  </si>
  <si>
    <t>ECUADOR</t>
  </si>
  <si>
    <t>PUERTO RICO</t>
  </si>
  <si>
    <t>CANADA</t>
  </si>
  <si>
    <t>ESTADOS UNIDOS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</si>
  <si>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</si>
  <si>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</si>
  <si>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</si>
  <si>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</si>
  <si>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</si>
  <si>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</si>
  <si>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ADZ-PTY-ADZ</t>
  </si>
  <si>
    <t>*</t>
  </si>
  <si>
    <t>BOG-LUX-BOG</t>
  </si>
  <si>
    <t>BOG-AMS-BOG</t>
  </si>
  <si>
    <t>BOG-CPQ-BOG</t>
  </si>
  <si>
    <t>Cuadro 1.9 Carga internacional por principales rutas</t>
  </si>
  <si>
    <t>BARBADOS</t>
  </si>
  <si>
    <t>HAITI</t>
  </si>
  <si>
    <t>BAHAMAS</t>
  </si>
  <si>
    <t>LUXEMBURGO</t>
  </si>
  <si>
    <t>HOLANDA</t>
  </si>
  <si>
    <t>URUGUAY</t>
  </si>
  <si>
    <t>PARAGUAY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</si>
  <si>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</si>
  <si>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</si>
  <si>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</si>
  <si>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</si>
  <si>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</si>
  <si>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</si>
  <si>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</si>
  <si>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</si>
  <si>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>Novedades y conceptos importantes para la interpretación de la información.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</si>
  <si>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</si>
  <si>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</si>
  <si>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</si>
  <si>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</si>
  <si>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</si>
  <si>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</si>
  <si>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</si>
  <si>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</si>
  <si>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</si>
  <si>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</si>
  <si>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</si>
  <si>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</si>
  <si>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</si>
  <si>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</si>
  <si>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</si>
  <si>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</si>
  <si>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</si>
  <si>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</si>
  <si>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</si>
  <si>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</si>
  <si>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</si>
  <si>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</si>
  <si>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</si>
  <si>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</si>
  <si>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</si>
  <si>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</si>
  <si>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</si>
  <si>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</si>
  <si>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</si>
  <si>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Juan Carlos Torres Camargo</t>
  </si>
  <si>
    <t>Estadístico Grupo de Estudios Sectoriales</t>
  </si>
  <si>
    <t>juan.torres@aerocivil.gov.co</t>
  </si>
  <si>
    <t>Novedades.:</t>
  </si>
  <si>
    <t>A partir del mes de enero de 2011, el boletín de origen-destino, contendrá información de transporte regular y transporte no regular.</t>
  </si>
  <si>
    <t>La fuente de la información de este boletín son las empresas aéreas, por medio de los archivos de origen-destino, tráfico de aerotaxis y tráfico de vuelos charter.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</si>
  <si>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</si>
  <si>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</si>
  <si>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</si>
  <si>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</si>
  <si>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</si>
  <si>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Boletín Origen-Destino Febrero 2011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</si>
</sst>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0"/>
      <color indexed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6"/>
      <name val="Century Gothic"/>
      <family val="2"/>
    </font>
    <font>
      <b/>
      <sz val="10"/>
      <color indexed="49"/>
      <name val="Century Gothic"/>
      <family val="2"/>
    </font>
    <font>
      <b/>
      <sz val="10"/>
      <color indexed="5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9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8"/>
      <color indexed="56"/>
      <name val="Arial"/>
      <family val="2"/>
    </font>
    <font>
      <b/>
      <u val="single"/>
      <sz val="20"/>
      <color indexed="16"/>
      <name val="Century Gothic"/>
      <family val="2"/>
    </font>
    <font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sz val="13"/>
      <color indexed="56"/>
      <name val="Century Gothic"/>
      <family val="2"/>
    </font>
    <font>
      <sz val="11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sz val="24"/>
      <color indexed="21"/>
      <name val="Arial"/>
      <family val="2"/>
    </font>
    <font>
      <b/>
      <sz val="20"/>
      <color indexed="21"/>
      <name val="Arial"/>
      <family val="2"/>
    </font>
    <font>
      <u val="single"/>
      <sz val="11"/>
      <color indexed="20"/>
      <name val="Calibri"/>
      <family val="2"/>
    </font>
    <font>
      <b/>
      <sz val="18"/>
      <color indexed="4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0"/>
      <color theme="3"/>
      <name val="Century Gothic"/>
      <family val="2"/>
    </font>
    <font>
      <b/>
      <sz val="10"/>
      <color rgb="FF0000FF"/>
      <name val="Century Gothic"/>
      <family val="2"/>
    </font>
    <font>
      <b/>
      <sz val="11"/>
      <color rgb="FF0000FF"/>
      <name val="Century Gothic"/>
      <family val="2"/>
    </font>
    <font>
      <b/>
      <sz val="12"/>
      <color rgb="FF0000FF"/>
      <name val="Century Gothic"/>
      <family val="2"/>
    </font>
    <font>
      <sz val="10"/>
      <color rgb="FF002060"/>
      <name val="Arial"/>
      <family val="2"/>
    </font>
    <font>
      <b/>
      <sz val="19"/>
      <color rgb="FF002060"/>
      <name val="Arial"/>
      <family val="2"/>
    </font>
    <font>
      <b/>
      <sz val="18"/>
      <color rgb="FF002060"/>
      <name val="Arial"/>
      <family val="2"/>
    </font>
    <font>
      <b/>
      <u val="single"/>
      <sz val="20"/>
      <color theme="5" tint="-0.4999699890613556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sz val="11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b/>
      <sz val="24"/>
      <color theme="8" tint="-0.4999699890613556"/>
      <name val="Arial"/>
      <family val="2"/>
    </font>
    <font>
      <b/>
      <sz val="20"/>
      <color theme="8" tint="-0.4999699890613556"/>
      <name val="Arial"/>
      <family val="2"/>
    </font>
    <font>
      <b/>
      <u val="single"/>
      <sz val="20"/>
      <color rgb="FF002060"/>
      <name val="Arial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8"/>
      <color theme="8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2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99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0" fillId="21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94" fillId="0" borderId="8" applyNumberFormat="0" applyFill="0" applyAlignment="0" applyProtection="0"/>
    <xf numFmtId="0" fontId="106" fillId="0" borderId="9" applyNumberFormat="0" applyFill="0" applyAlignment="0" applyProtection="0"/>
  </cellStyleXfs>
  <cellXfs count="670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0" fontId="4" fillId="33" borderId="0" xfId="62" applyNumberFormat="1" applyFont="1" applyFill="1" applyBorder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37" fontId="7" fillId="0" borderId="14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0" xfId="60" applyNumberFormat="1" applyFont="1" applyFill="1" applyBorder="1" applyProtection="1">
      <alignment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8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0" xfId="60" applyNumberFormat="1" applyFont="1" applyFill="1" applyBorder="1" applyProtection="1">
      <alignment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9" fillId="0" borderId="23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 applyAlignment="1" applyProtection="1">
      <alignment horizontal="right" indent="1"/>
      <protection/>
    </xf>
    <xf numFmtId="2" fontId="6" fillId="0" borderId="0" xfId="60" applyNumberFormat="1" applyFont="1" applyFill="1" applyBorder="1" applyAlignment="1" applyProtection="1">
      <alignment horizontal="center"/>
      <protection/>
    </xf>
    <xf numFmtId="2" fontId="6" fillId="0" borderId="16" xfId="60" applyNumberFormat="1" applyFont="1" applyFill="1" applyBorder="1" applyAlignment="1" applyProtection="1">
      <alignment horizontal="center"/>
      <protection/>
    </xf>
    <xf numFmtId="2" fontId="6" fillId="0" borderId="17" xfId="60" applyNumberFormat="1" applyFont="1" applyFill="1" applyBorder="1" applyAlignment="1" applyProtection="1">
      <alignment horizontal="center"/>
      <protection/>
    </xf>
    <xf numFmtId="2" fontId="6" fillId="0" borderId="18" xfId="60" applyNumberFormat="1" applyFont="1" applyFill="1" applyBorder="1" applyAlignment="1" applyProtection="1">
      <alignment horizontal="center"/>
      <protection/>
    </xf>
    <xf numFmtId="37" fontId="3" fillId="0" borderId="0" xfId="60" applyFont="1" applyFill="1" applyBorder="1">
      <alignment/>
      <protection/>
    </xf>
    <xf numFmtId="37" fontId="10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Protection="1">
      <alignment/>
      <protection/>
    </xf>
    <xf numFmtId="37" fontId="3" fillId="0" borderId="26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3" fillId="0" borderId="25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8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0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1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0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2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13" fillId="34" borderId="15" xfId="60" applyFont="1" applyFill="1" applyBorder="1">
      <alignment/>
      <protection/>
    </xf>
    <xf numFmtId="37" fontId="5" fillId="0" borderId="0" xfId="60" applyFont="1" applyFill="1" applyBorder="1" applyProtection="1">
      <alignment/>
      <protection/>
    </xf>
    <xf numFmtId="37" fontId="5" fillId="0" borderId="16" xfId="60" applyFont="1" applyFill="1" applyBorder="1" applyProtection="1">
      <alignment/>
      <protection/>
    </xf>
    <xf numFmtId="37" fontId="5" fillId="0" borderId="17" xfId="60" applyFont="1" applyFill="1" applyBorder="1" applyProtection="1">
      <alignment/>
      <protection/>
    </xf>
    <xf numFmtId="37" fontId="5" fillId="0" borderId="16" xfId="60" applyFont="1" applyFill="1" applyBorder="1" applyAlignment="1" applyProtection="1">
      <alignment horizontal="right"/>
      <protection/>
    </xf>
    <xf numFmtId="37" fontId="5" fillId="0" borderId="18" xfId="60" applyFont="1" applyFill="1" applyBorder="1" applyAlignment="1" applyProtection="1">
      <alignment horizontal="right"/>
      <protection/>
    </xf>
    <xf numFmtId="3" fontId="5" fillId="0" borderId="16" xfId="60" applyNumberFormat="1" applyFont="1" applyFill="1" applyBorder="1" applyAlignment="1">
      <alignment horizontal="right"/>
      <protection/>
    </xf>
    <xf numFmtId="3" fontId="5" fillId="0" borderId="18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3" fontId="5" fillId="0" borderId="16" xfId="60" applyNumberFormat="1" applyFont="1" applyFill="1" applyBorder="1">
      <alignment/>
      <protection/>
    </xf>
    <xf numFmtId="3" fontId="5" fillId="0" borderId="18" xfId="60" applyNumberFormat="1" applyFont="1" applyFill="1" applyBorder="1" applyAlignment="1">
      <alignment horizontal="right"/>
      <protection/>
    </xf>
    <xf numFmtId="37" fontId="13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6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5" fillId="0" borderId="18" xfId="60" applyFont="1" applyFill="1" applyBorder="1" applyAlignment="1" applyProtection="1">
      <alignment vertical="center"/>
      <protection/>
    </xf>
    <xf numFmtId="3" fontId="3" fillId="0" borderId="25" xfId="60" applyNumberFormat="1" applyFont="1" applyFill="1" applyBorder="1">
      <alignment/>
      <protection/>
    </xf>
    <xf numFmtId="3" fontId="3" fillId="0" borderId="26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107" fillId="0" borderId="0" xfId="60" applyFont="1">
      <alignment/>
      <protection/>
    </xf>
    <xf numFmtId="37" fontId="108" fillId="0" borderId="0" xfId="60" applyFont="1">
      <alignment/>
      <protection/>
    </xf>
    <xf numFmtId="37" fontId="109" fillId="0" borderId="0" xfId="60" applyFont="1">
      <alignment/>
      <protection/>
    </xf>
    <xf numFmtId="37" fontId="18" fillId="0" borderId="0" xfId="60" applyFont="1">
      <alignment/>
      <protection/>
    </xf>
    <xf numFmtId="37" fontId="6" fillId="0" borderId="0" xfId="60" applyFont="1">
      <alignment/>
      <protection/>
    </xf>
    <xf numFmtId="37" fontId="3" fillId="0" borderId="18" xfId="60" applyFont="1" applyFill="1" applyBorder="1" applyProtection="1">
      <alignment/>
      <protection/>
    </xf>
    <xf numFmtId="37" fontId="6" fillId="34" borderId="30" xfId="60" applyFont="1" applyFill="1" applyBorder="1">
      <alignment/>
      <protection/>
    </xf>
    <xf numFmtId="37" fontId="3" fillId="0" borderId="31" xfId="60" applyFont="1" applyFill="1" applyBorder="1" applyProtection="1">
      <alignment/>
      <protection/>
    </xf>
    <xf numFmtId="37" fontId="3" fillId="0" borderId="32" xfId="60" applyFont="1" applyFill="1" applyBorder="1" applyProtection="1">
      <alignment/>
      <protection/>
    </xf>
    <xf numFmtId="37" fontId="3" fillId="0" borderId="33" xfId="60" applyFont="1" applyFill="1" applyBorder="1" applyProtection="1">
      <alignment/>
      <protection/>
    </xf>
    <xf numFmtId="37" fontId="3" fillId="0" borderId="32" xfId="60" applyFont="1" applyFill="1" applyBorder="1" applyAlignment="1" applyProtection="1">
      <alignment horizontal="right"/>
      <protection/>
    </xf>
    <xf numFmtId="37" fontId="3" fillId="0" borderId="34" xfId="60" applyFont="1" applyFill="1" applyBorder="1" applyAlignment="1" applyProtection="1">
      <alignment horizontal="right"/>
      <protection/>
    </xf>
    <xf numFmtId="3" fontId="3" fillId="0" borderId="32" xfId="60" applyNumberFormat="1" applyFont="1" applyFill="1" applyBorder="1" applyAlignment="1">
      <alignment horizontal="right"/>
      <protection/>
    </xf>
    <xf numFmtId="3" fontId="3" fillId="0" borderId="34" xfId="60" applyNumberFormat="1" applyFont="1" applyFill="1" applyBorder="1" applyAlignment="1">
      <alignment horizontal="right"/>
      <protection/>
    </xf>
    <xf numFmtId="3" fontId="3" fillId="0" borderId="31" xfId="60" applyNumberFormat="1" applyFont="1" applyFill="1" applyBorder="1">
      <alignment/>
      <protection/>
    </xf>
    <xf numFmtId="3" fontId="3" fillId="0" borderId="32" xfId="60" applyNumberFormat="1" applyFont="1" applyFill="1" applyBorder="1">
      <alignment/>
      <protection/>
    </xf>
    <xf numFmtId="37" fontId="15" fillId="0" borderId="0" xfId="60" applyFont="1">
      <alignment/>
      <protection/>
    </xf>
    <xf numFmtId="37" fontId="14" fillId="35" borderId="35" xfId="60" applyFont="1" applyFill="1" applyBorder="1" applyAlignment="1" applyProtection="1">
      <alignment horizontal="center"/>
      <protection/>
    </xf>
    <xf numFmtId="37" fontId="14" fillId="35" borderId="36" xfId="60" applyFont="1" applyFill="1" applyBorder="1" applyAlignment="1" applyProtection="1">
      <alignment horizontal="center"/>
      <protection/>
    </xf>
    <xf numFmtId="37" fontId="14" fillId="35" borderId="37" xfId="60" applyFont="1" applyFill="1" applyBorder="1" applyAlignment="1" applyProtection="1">
      <alignment horizontal="center"/>
      <protection/>
    </xf>
    <xf numFmtId="37" fontId="14" fillId="35" borderId="38" xfId="60" applyFont="1" applyFill="1" applyBorder="1" applyAlignment="1" applyProtection="1">
      <alignment horizontal="center"/>
      <protection/>
    </xf>
    <xf numFmtId="37" fontId="14" fillId="35" borderId="13" xfId="60" applyFont="1" applyFill="1" applyBorder="1" applyAlignment="1">
      <alignment horizontal="centerContinuous"/>
      <protection/>
    </xf>
    <xf numFmtId="37" fontId="14" fillId="35" borderId="14" xfId="60" applyFont="1" applyFill="1" applyBorder="1" applyAlignment="1" applyProtection="1">
      <alignment horizontal="centerContinuous"/>
      <protection/>
    </xf>
    <xf numFmtId="37" fontId="20" fillId="35" borderId="31" xfId="60" applyFont="1" applyFill="1" applyBorder="1" applyAlignment="1">
      <alignment horizontal="centerContinuous" vertical="center"/>
      <protection/>
    </xf>
    <xf numFmtId="37" fontId="20" fillId="35" borderId="0" xfId="60" applyFont="1" applyFill="1" applyBorder="1" applyAlignment="1" applyProtection="1">
      <alignment horizontal="center" vertical="center"/>
      <protection/>
    </xf>
    <xf numFmtId="37" fontId="20" fillId="35" borderId="11" xfId="60" applyFont="1" applyFill="1" applyBorder="1" applyAlignment="1" applyProtection="1">
      <alignment vertical="center"/>
      <protection/>
    </xf>
    <xf numFmtId="37" fontId="20" fillId="35" borderId="14" xfId="60" applyFont="1" applyFill="1" applyBorder="1" applyAlignment="1" applyProtection="1">
      <alignment vertical="center"/>
      <protection/>
    </xf>
    <xf numFmtId="37" fontId="22" fillId="35" borderId="17" xfId="60" applyFont="1" applyFill="1" applyBorder="1">
      <alignment/>
      <protection/>
    </xf>
    <xf numFmtId="37" fontId="22" fillId="35" borderId="18" xfId="60" applyFont="1" applyFill="1" applyBorder="1">
      <alignment/>
      <protection/>
    </xf>
    <xf numFmtId="37" fontId="22" fillId="35" borderId="33" xfId="60" applyFont="1" applyFill="1" applyBorder="1">
      <alignment/>
      <protection/>
    </xf>
    <xf numFmtId="37" fontId="22" fillId="35" borderId="34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20" fillId="35" borderId="11" xfId="60" applyFont="1" applyFill="1" applyBorder="1" applyAlignment="1">
      <alignment vertical="center"/>
      <protection/>
    </xf>
    <xf numFmtId="37" fontId="20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9" fontId="5" fillId="0" borderId="0" xfId="60" applyNumberFormat="1" applyFont="1" applyFill="1" applyBorder="1" applyProtection="1">
      <alignment/>
      <protection/>
    </xf>
    <xf numFmtId="37" fontId="6" fillId="0" borderId="14" xfId="60" applyFont="1" applyFill="1" applyBorder="1" applyAlignment="1" applyProtection="1">
      <alignment horizontal="left"/>
      <protection/>
    </xf>
    <xf numFmtId="2" fontId="6" fillId="0" borderId="17" xfId="60" applyNumberFormat="1" applyFont="1" applyFill="1" applyBorder="1" applyProtection="1">
      <alignment/>
      <protection/>
    </xf>
    <xf numFmtId="2" fontId="6" fillId="0" borderId="22" xfId="60" applyNumberFormat="1" applyFont="1" applyFill="1" applyBorder="1" applyProtection="1">
      <alignment/>
      <protection/>
    </xf>
    <xf numFmtId="37" fontId="3" fillId="0" borderId="28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164" fontId="3" fillId="0" borderId="0" xfId="60" applyNumberFormat="1" applyFont="1">
      <alignment/>
      <protection/>
    </xf>
    <xf numFmtId="37" fontId="110" fillId="0" borderId="0" xfId="60" applyFont="1" applyAlignment="1">
      <alignment vertical="center"/>
      <protection/>
    </xf>
    <xf numFmtId="37" fontId="111" fillId="34" borderId="15" xfId="60" applyFont="1" applyFill="1" applyBorder="1" applyAlignment="1">
      <alignment vertical="center"/>
      <protection/>
    </xf>
    <xf numFmtId="37" fontId="111" fillId="0" borderId="17" xfId="60" applyFont="1" applyFill="1" applyBorder="1" applyAlignment="1" applyProtection="1">
      <alignment vertical="center"/>
      <protection/>
    </xf>
    <xf numFmtId="37" fontId="111" fillId="0" borderId="16" xfId="60" applyFont="1" applyFill="1" applyBorder="1" applyAlignment="1" applyProtection="1">
      <alignment vertical="center"/>
      <protection/>
    </xf>
    <xf numFmtId="37" fontId="111" fillId="0" borderId="18" xfId="60" applyFont="1" applyFill="1" applyBorder="1" applyAlignment="1" applyProtection="1">
      <alignment vertical="center"/>
      <protection/>
    </xf>
    <xf numFmtId="37" fontId="111" fillId="0" borderId="16" xfId="60" applyFont="1" applyFill="1" applyBorder="1" applyAlignment="1" applyProtection="1">
      <alignment horizontal="right" vertical="center"/>
      <protection/>
    </xf>
    <xf numFmtId="37" fontId="111" fillId="0" borderId="18" xfId="60" applyFont="1" applyFill="1" applyBorder="1" applyAlignment="1" applyProtection="1">
      <alignment horizontal="right" vertical="center"/>
      <protection/>
    </xf>
    <xf numFmtId="3" fontId="111" fillId="0" borderId="16" xfId="60" applyNumberFormat="1" applyFont="1" applyFill="1" applyBorder="1" applyAlignment="1">
      <alignment horizontal="right" vertical="center"/>
      <protection/>
    </xf>
    <xf numFmtId="3" fontId="111" fillId="0" borderId="18" xfId="60" applyNumberFormat="1" applyFont="1" applyFill="1" applyBorder="1" applyAlignment="1">
      <alignment vertical="center"/>
      <protection/>
    </xf>
    <xf numFmtId="3" fontId="111" fillId="0" borderId="17" xfId="60" applyNumberFormat="1" applyFont="1" applyFill="1" applyBorder="1" applyAlignment="1">
      <alignment vertical="center"/>
      <protection/>
    </xf>
    <xf numFmtId="3" fontId="111" fillId="0" borderId="16" xfId="60" applyNumberFormat="1" applyFont="1" applyFill="1" applyBorder="1" applyAlignment="1">
      <alignment vertical="center"/>
      <protection/>
    </xf>
    <xf numFmtId="3" fontId="111" fillId="0" borderId="18" xfId="60" applyNumberFormat="1" applyFont="1" applyFill="1" applyBorder="1" applyAlignment="1">
      <alignment horizontal="right" vertical="center"/>
      <protection/>
    </xf>
    <xf numFmtId="37" fontId="111" fillId="0" borderId="0" xfId="60" applyFont="1" applyFill="1" applyBorder="1" applyAlignment="1" applyProtection="1">
      <alignment horizontal="left" vertical="center"/>
      <protection/>
    </xf>
    <xf numFmtId="37" fontId="112" fillId="0" borderId="18" xfId="60" applyFont="1" applyFill="1" applyBorder="1" applyAlignment="1" applyProtection="1">
      <alignment vertical="center"/>
      <protection/>
    </xf>
    <xf numFmtId="37" fontId="3" fillId="0" borderId="0" xfId="60" applyFont="1" applyAlignment="1">
      <alignment vertical="center"/>
      <protection/>
    </xf>
    <xf numFmtId="37" fontId="6" fillId="34" borderId="15" xfId="60" applyFont="1" applyFill="1" applyBorder="1" applyAlignment="1">
      <alignment vertical="center"/>
      <protection/>
    </xf>
    <xf numFmtId="37" fontId="6" fillId="0" borderId="17" xfId="60" applyFont="1" applyFill="1" applyBorder="1" applyAlignment="1" applyProtection="1">
      <alignment vertical="center"/>
      <protection/>
    </xf>
    <xf numFmtId="37" fontId="6" fillId="0" borderId="16" xfId="60" applyFont="1" applyFill="1" applyBorder="1" applyAlignment="1" applyProtection="1">
      <alignment vertical="center"/>
      <protection/>
    </xf>
    <xf numFmtId="37" fontId="6" fillId="0" borderId="18" xfId="60" applyFont="1" applyFill="1" applyBorder="1" applyAlignment="1" applyProtection="1">
      <alignment vertical="center"/>
      <protection/>
    </xf>
    <xf numFmtId="37" fontId="6" fillId="0" borderId="16" xfId="60" applyFont="1" applyFill="1" applyBorder="1" applyAlignment="1" applyProtection="1">
      <alignment horizontal="right" vertical="center"/>
      <protection/>
    </xf>
    <xf numFmtId="37" fontId="6" fillId="0" borderId="18" xfId="60" applyFont="1" applyFill="1" applyBorder="1" applyAlignment="1" applyProtection="1">
      <alignment horizontal="right" vertical="center"/>
      <protection/>
    </xf>
    <xf numFmtId="3" fontId="6" fillId="0" borderId="16" xfId="60" applyNumberFormat="1" applyFont="1" applyFill="1" applyBorder="1" applyAlignment="1">
      <alignment horizontal="right" vertical="center"/>
      <protection/>
    </xf>
    <xf numFmtId="3" fontId="6" fillId="0" borderId="18" xfId="60" applyNumberFormat="1" applyFont="1" applyFill="1" applyBorder="1" applyAlignment="1">
      <alignment vertical="center"/>
      <protection/>
    </xf>
    <xf numFmtId="3" fontId="6" fillId="0" borderId="17" xfId="60" applyNumberFormat="1" applyFont="1" applyFill="1" applyBorder="1" applyAlignment="1">
      <alignment vertical="center"/>
      <protection/>
    </xf>
    <xf numFmtId="3" fontId="6" fillId="0" borderId="16" xfId="60" applyNumberFormat="1" applyFont="1" applyFill="1" applyBorder="1" applyAlignment="1">
      <alignment vertical="center"/>
      <protection/>
    </xf>
    <xf numFmtId="3" fontId="6" fillId="0" borderId="18" xfId="60" applyNumberFormat="1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3" fillId="34" borderId="24" xfId="60" applyFont="1" applyFill="1" applyBorder="1">
      <alignment/>
      <protection/>
    </xf>
    <xf numFmtId="3" fontId="3" fillId="0" borderId="27" xfId="60" applyNumberFormat="1" applyFont="1" applyFill="1" applyBorder="1">
      <alignment/>
      <protection/>
    </xf>
    <xf numFmtId="37" fontId="3" fillId="34" borderId="15" xfId="60" applyFont="1" applyFill="1" applyBorder="1">
      <alignment/>
      <protection/>
    </xf>
    <xf numFmtId="3" fontId="3" fillId="0" borderId="17" xfId="60" applyNumberFormat="1" applyFont="1" applyFill="1" applyBorder="1">
      <alignment/>
      <protection/>
    </xf>
    <xf numFmtId="37" fontId="111" fillId="0" borderId="0" xfId="60" applyFont="1">
      <alignment/>
      <protection/>
    </xf>
    <xf numFmtId="37" fontId="111" fillId="34" borderId="15" xfId="60" applyFont="1" applyFill="1" applyBorder="1">
      <alignment/>
      <protection/>
    </xf>
    <xf numFmtId="37" fontId="111" fillId="0" borderId="17" xfId="60" applyFont="1" applyFill="1" applyBorder="1" applyProtection="1">
      <alignment/>
      <protection/>
    </xf>
    <xf numFmtId="37" fontId="111" fillId="0" borderId="16" xfId="60" applyFont="1" applyFill="1" applyBorder="1" applyProtection="1">
      <alignment/>
      <protection/>
    </xf>
    <xf numFmtId="37" fontId="111" fillId="0" borderId="18" xfId="60" applyFont="1" applyFill="1" applyBorder="1" applyProtection="1">
      <alignment/>
      <protection/>
    </xf>
    <xf numFmtId="37" fontId="111" fillId="0" borderId="16" xfId="60" applyFont="1" applyFill="1" applyBorder="1" applyAlignment="1" applyProtection="1">
      <alignment horizontal="right"/>
      <protection/>
    </xf>
    <xf numFmtId="37" fontId="111" fillId="0" borderId="18" xfId="60" applyFont="1" applyFill="1" applyBorder="1" applyAlignment="1" applyProtection="1">
      <alignment horizontal="right"/>
      <protection/>
    </xf>
    <xf numFmtId="3" fontId="111" fillId="0" borderId="16" xfId="60" applyNumberFormat="1" applyFont="1" applyFill="1" applyBorder="1" applyAlignment="1">
      <alignment horizontal="right"/>
      <protection/>
    </xf>
    <xf numFmtId="3" fontId="111" fillId="0" borderId="18" xfId="60" applyNumberFormat="1" applyFont="1" applyFill="1" applyBorder="1" applyAlignment="1">
      <alignment horizontal="right"/>
      <protection/>
    </xf>
    <xf numFmtId="3" fontId="111" fillId="0" borderId="17" xfId="60" applyNumberFormat="1" applyFont="1" applyFill="1" applyBorder="1">
      <alignment/>
      <protection/>
    </xf>
    <xf numFmtId="3" fontId="111" fillId="0" borderId="16" xfId="60" applyNumberFormat="1" applyFont="1" applyFill="1" applyBorder="1">
      <alignment/>
      <protection/>
    </xf>
    <xf numFmtId="37" fontId="111" fillId="0" borderId="0" xfId="60" applyFont="1" applyFill="1" applyBorder="1" applyAlignment="1" applyProtection="1">
      <alignment horizontal="left"/>
      <protection/>
    </xf>
    <xf numFmtId="37" fontId="6" fillId="0" borderId="33" xfId="60" applyFont="1" applyFill="1" applyBorder="1" applyProtection="1">
      <alignment/>
      <protection/>
    </xf>
    <xf numFmtId="37" fontId="6" fillId="0" borderId="32" xfId="60" applyFont="1" applyFill="1" applyBorder="1" applyProtection="1">
      <alignment/>
      <protection/>
    </xf>
    <xf numFmtId="37" fontId="6" fillId="0" borderId="34" xfId="60" applyFont="1" applyFill="1" applyBorder="1" applyProtection="1">
      <alignment/>
      <protection/>
    </xf>
    <xf numFmtId="37" fontId="6" fillId="0" borderId="32" xfId="60" applyFont="1" applyFill="1" applyBorder="1" applyAlignment="1" applyProtection="1">
      <alignment horizontal="right"/>
      <protection/>
    </xf>
    <xf numFmtId="37" fontId="6" fillId="0" borderId="34" xfId="60" applyFont="1" applyFill="1" applyBorder="1" applyAlignment="1" applyProtection="1">
      <alignment horizontal="right"/>
      <protection/>
    </xf>
    <xf numFmtId="3" fontId="6" fillId="0" borderId="32" xfId="60" applyNumberFormat="1" applyFont="1" applyFill="1" applyBorder="1" applyAlignment="1">
      <alignment horizontal="right"/>
      <protection/>
    </xf>
    <xf numFmtId="3" fontId="6" fillId="0" borderId="34" xfId="60" applyNumberFormat="1" applyFont="1" applyFill="1" applyBorder="1" applyAlignment="1">
      <alignment horizontal="right"/>
      <protection/>
    </xf>
    <xf numFmtId="3" fontId="6" fillId="0" borderId="33" xfId="60" applyNumberFormat="1" applyFont="1" applyFill="1" applyBorder="1">
      <alignment/>
      <protection/>
    </xf>
    <xf numFmtId="3" fontId="6" fillId="0" borderId="32" xfId="60" applyNumberFormat="1" applyFont="1" applyFill="1" applyBorder="1">
      <alignment/>
      <protection/>
    </xf>
    <xf numFmtId="37" fontId="20" fillId="35" borderId="33" xfId="60" applyFont="1" applyFill="1" applyBorder="1" applyAlignment="1">
      <alignment horizontal="centerContinuous" vertical="center"/>
      <protection/>
    </xf>
    <xf numFmtId="37" fontId="20" fillId="35" borderId="34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7" fillId="0" borderId="0" xfId="63" applyFont="1">
      <alignment/>
      <protection/>
    </xf>
    <xf numFmtId="2" fontId="3" fillId="0" borderId="39" xfId="63" applyNumberFormat="1" applyFont="1" applyBorder="1">
      <alignment/>
      <protection/>
    </xf>
    <xf numFmtId="3" fontId="3" fillId="0" borderId="21" xfId="63" applyNumberFormat="1" applyFont="1" applyBorder="1">
      <alignment/>
      <protection/>
    </xf>
    <xf numFmtId="3" fontId="3" fillId="0" borderId="40" xfId="63" applyNumberFormat="1" applyFont="1" applyBorder="1">
      <alignment/>
      <protection/>
    </xf>
    <xf numFmtId="10" fontId="3" fillId="0" borderId="41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2" xfId="63" applyNumberFormat="1" applyFont="1" applyBorder="1" quotePrefix="1">
      <alignment/>
      <protection/>
    </xf>
    <xf numFmtId="2" fontId="3" fillId="0" borderId="43" xfId="63" applyNumberFormat="1" applyFont="1" applyBorder="1">
      <alignment/>
      <protection/>
    </xf>
    <xf numFmtId="3" fontId="3" fillId="0" borderId="44" xfId="63" applyNumberFormat="1" applyFont="1" applyBorder="1">
      <alignment/>
      <protection/>
    </xf>
    <xf numFmtId="3" fontId="3" fillId="0" borderId="45" xfId="63" applyNumberFormat="1" applyFont="1" applyBorder="1">
      <alignment/>
      <protection/>
    </xf>
    <xf numFmtId="10" fontId="3" fillId="0" borderId="46" xfId="63" applyNumberFormat="1" applyFont="1" applyBorder="1">
      <alignment/>
      <protection/>
    </xf>
    <xf numFmtId="2" fontId="3" fillId="0" borderId="43" xfId="63" applyNumberFormat="1" applyFont="1" applyBorder="1" applyAlignment="1">
      <alignment horizontal="right"/>
      <protection/>
    </xf>
    <xf numFmtId="0" fontId="3" fillId="0" borderId="47" xfId="63" applyNumberFormat="1" applyFont="1" applyBorder="1" quotePrefix="1">
      <alignment/>
      <protection/>
    </xf>
    <xf numFmtId="2" fontId="28" fillId="36" borderId="48" xfId="63" applyNumberFormat="1" applyFont="1" applyFill="1" applyBorder="1">
      <alignment/>
      <protection/>
    </xf>
    <xf numFmtId="3" fontId="28" fillId="36" borderId="49" xfId="63" applyNumberFormat="1" applyFont="1" applyFill="1" applyBorder="1">
      <alignment/>
      <protection/>
    </xf>
    <xf numFmtId="3" fontId="28" fillId="36" borderId="50" xfId="63" applyNumberFormat="1" applyFont="1" applyFill="1" applyBorder="1">
      <alignment/>
      <protection/>
    </xf>
    <xf numFmtId="10" fontId="28" fillId="36" borderId="51" xfId="63" applyNumberFormat="1" applyFont="1" applyFill="1" applyBorder="1">
      <alignment/>
      <protection/>
    </xf>
    <xf numFmtId="3" fontId="28" fillId="36" borderId="52" xfId="63" applyNumberFormat="1" applyFont="1" applyFill="1" applyBorder="1">
      <alignment/>
      <protection/>
    </xf>
    <xf numFmtId="3" fontId="28" fillId="36" borderId="53" xfId="63" applyNumberFormat="1" applyFont="1" applyFill="1" applyBorder="1">
      <alignment/>
      <protection/>
    </xf>
    <xf numFmtId="0" fontId="28" fillId="36" borderId="50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5" xfId="63" applyNumberFormat="1" applyFont="1" applyFill="1" applyBorder="1" applyAlignment="1">
      <alignment horizontal="center" vertical="center" wrapText="1"/>
      <protection/>
    </xf>
    <xf numFmtId="49" fontId="5" fillId="35" borderId="56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30" fillId="0" borderId="0" xfId="63" applyFont="1">
      <alignment/>
      <protection/>
    </xf>
    <xf numFmtId="2" fontId="30" fillId="37" borderId="48" xfId="63" applyNumberFormat="1" applyFont="1" applyFill="1" applyBorder="1">
      <alignment/>
      <protection/>
    </xf>
    <xf numFmtId="3" fontId="30" fillId="37" borderId="49" xfId="63" applyNumberFormat="1" applyFont="1" applyFill="1" applyBorder="1">
      <alignment/>
      <protection/>
    </xf>
    <xf numFmtId="3" fontId="30" fillId="37" borderId="50" xfId="63" applyNumberFormat="1" applyFont="1" applyFill="1" applyBorder="1">
      <alignment/>
      <protection/>
    </xf>
    <xf numFmtId="10" fontId="30" fillId="37" borderId="51" xfId="63" applyNumberFormat="1" applyFont="1" applyFill="1" applyBorder="1">
      <alignment/>
      <protection/>
    </xf>
    <xf numFmtId="0" fontId="30" fillId="37" borderId="50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10" fontId="6" fillId="0" borderId="57" xfId="57" applyNumberFormat="1" applyFont="1" applyFill="1" applyBorder="1" applyAlignment="1">
      <alignment horizontal="right"/>
      <protection/>
    </xf>
    <xf numFmtId="3" fontId="13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3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2" xfId="57" applyNumberFormat="1" applyFont="1" applyFill="1" applyBorder="1">
      <alignment/>
      <protection/>
    </xf>
    <xf numFmtId="3" fontId="6" fillId="0" borderId="63" xfId="57" applyNumberFormat="1" applyFont="1" applyFill="1" applyBorder="1">
      <alignment/>
      <protection/>
    </xf>
    <xf numFmtId="10" fontId="6" fillId="0" borderId="62" xfId="57" applyNumberFormat="1" applyFont="1" applyFill="1" applyBorder="1" applyAlignment="1">
      <alignment horizontal="right"/>
      <protection/>
    </xf>
    <xf numFmtId="0" fontId="6" fillId="0" borderId="64" xfId="57" applyFont="1" applyFill="1" applyBorder="1">
      <alignment/>
      <protection/>
    </xf>
    <xf numFmtId="10" fontId="6" fillId="0" borderId="65" xfId="57" applyNumberFormat="1" applyFont="1" applyFill="1" applyBorder="1" applyAlignment="1">
      <alignment horizontal="right"/>
      <protection/>
    </xf>
    <xf numFmtId="3" fontId="13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3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70" xfId="57" applyNumberFormat="1" applyFont="1" applyFill="1" applyBorder="1">
      <alignment/>
      <protection/>
    </xf>
    <xf numFmtId="3" fontId="6" fillId="0" borderId="71" xfId="57" applyNumberFormat="1" applyFont="1" applyFill="1" applyBorder="1">
      <alignment/>
      <protection/>
    </xf>
    <xf numFmtId="10" fontId="6" fillId="0" borderId="70" xfId="57" applyNumberFormat="1" applyFont="1" applyFill="1" applyBorder="1" applyAlignment="1">
      <alignment horizontal="right"/>
      <protection/>
    </xf>
    <xf numFmtId="0" fontId="6" fillId="0" borderId="72" xfId="57" applyFont="1" applyFill="1" applyBorder="1">
      <alignment/>
      <protection/>
    </xf>
    <xf numFmtId="10" fontId="6" fillId="0" borderId="73" xfId="57" applyNumberFormat="1" applyFont="1" applyFill="1" applyBorder="1" applyAlignment="1">
      <alignment horizontal="right"/>
      <protection/>
    </xf>
    <xf numFmtId="3" fontId="13" fillId="0" borderId="74" xfId="57" applyNumberFormat="1" applyFont="1" applyFill="1" applyBorder="1">
      <alignment/>
      <protection/>
    </xf>
    <xf numFmtId="3" fontId="6" fillId="0" borderId="46" xfId="57" applyNumberFormat="1" applyFont="1" applyFill="1" applyBorder="1">
      <alignment/>
      <protection/>
    </xf>
    <xf numFmtId="3" fontId="6" fillId="0" borderId="75" xfId="57" applyNumberFormat="1" applyFont="1" applyFill="1" applyBorder="1">
      <alignment/>
      <protection/>
    </xf>
    <xf numFmtId="3" fontId="6" fillId="0" borderId="76" xfId="57" applyNumberFormat="1" applyFont="1" applyFill="1" applyBorder="1">
      <alignment/>
      <protection/>
    </xf>
    <xf numFmtId="10" fontId="6" fillId="0" borderId="77" xfId="57" applyNumberFormat="1" applyFont="1" applyFill="1" applyBorder="1">
      <alignment/>
      <protection/>
    </xf>
    <xf numFmtId="3" fontId="6" fillId="0" borderId="45" xfId="57" applyNumberFormat="1" applyFont="1" applyFill="1" applyBorder="1">
      <alignment/>
      <protection/>
    </xf>
    <xf numFmtId="10" fontId="6" fillId="0" borderId="77" xfId="57" applyNumberFormat="1" applyFont="1" applyFill="1" applyBorder="1" applyAlignment="1">
      <alignment horizontal="right"/>
      <protection/>
    </xf>
    <xf numFmtId="0" fontId="6" fillId="0" borderId="78" xfId="57" applyFont="1" applyFill="1" applyBorder="1">
      <alignment/>
      <protection/>
    </xf>
    <xf numFmtId="0" fontId="31" fillId="0" borderId="0" xfId="57" applyFont="1" applyFill="1" applyAlignment="1">
      <alignment vertical="center"/>
      <protection/>
    </xf>
    <xf numFmtId="10" fontId="31" fillId="36" borderId="79" xfId="57" applyNumberFormat="1" applyFont="1" applyFill="1" applyBorder="1" applyAlignment="1">
      <alignment horizontal="right" vertical="center"/>
      <protection/>
    </xf>
    <xf numFmtId="3" fontId="31" fillId="36" borderId="80" xfId="57" applyNumberFormat="1" applyFont="1" applyFill="1" applyBorder="1" applyAlignment="1">
      <alignment vertical="center"/>
      <protection/>
    </xf>
    <xf numFmtId="3" fontId="31" fillId="36" borderId="81" xfId="57" applyNumberFormat="1" applyFont="1" applyFill="1" applyBorder="1" applyAlignment="1">
      <alignment vertical="center"/>
      <protection/>
    </xf>
    <xf numFmtId="3" fontId="31" fillId="36" borderId="82" xfId="57" applyNumberFormat="1" applyFont="1" applyFill="1" applyBorder="1" applyAlignment="1">
      <alignment vertical="center"/>
      <protection/>
    </xf>
    <xf numFmtId="3" fontId="31" fillId="36" borderId="83" xfId="57" applyNumberFormat="1" applyFont="1" applyFill="1" applyBorder="1" applyAlignment="1">
      <alignment vertical="center"/>
      <protection/>
    </xf>
    <xf numFmtId="165" fontId="31" fillId="36" borderId="84" xfId="57" applyNumberFormat="1" applyFont="1" applyFill="1" applyBorder="1" applyAlignment="1">
      <alignment vertical="center"/>
      <protection/>
    </xf>
    <xf numFmtId="3" fontId="31" fillId="36" borderId="85" xfId="57" applyNumberFormat="1" applyFont="1" applyFill="1" applyBorder="1" applyAlignment="1">
      <alignment vertical="center"/>
      <protection/>
    </xf>
    <xf numFmtId="10" fontId="31" fillId="36" borderId="84" xfId="57" applyNumberFormat="1" applyFont="1" applyFill="1" applyBorder="1" applyAlignment="1">
      <alignment horizontal="right" vertical="center"/>
      <protection/>
    </xf>
    <xf numFmtId="3" fontId="31" fillId="36" borderId="86" xfId="57" applyNumberFormat="1" applyFont="1" applyFill="1" applyBorder="1" applyAlignment="1">
      <alignment vertical="center"/>
      <protection/>
    </xf>
    <xf numFmtId="0" fontId="31" fillId="36" borderId="87" xfId="57" applyNumberFormat="1" applyFont="1" applyFill="1" applyBorder="1" applyAlignment="1">
      <alignment vertical="center"/>
      <protection/>
    </xf>
    <xf numFmtId="1" fontId="15" fillId="0" borderId="0" xfId="57" applyNumberFormat="1" applyFont="1" applyFill="1" applyAlignment="1">
      <alignment horizontal="center" vertical="center" wrapText="1"/>
      <protection/>
    </xf>
    <xf numFmtId="49" fontId="14" fillId="35" borderId="59" xfId="57" applyNumberFormat="1" applyFont="1" applyFill="1" applyBorder="1" applyAlignment="1">
      <alignment horizontal="center" vertical="center" wrapText="1"/>
      <protection/>
    </xf>
    <xf numFmtId="49" fontId="14" fillId="35" borderId="60" xfId="57" applyNumberFormat="1" applyFont="1" applyFill="1" applyBorder="1" applyAlignment="1">
      <alignment horizontal="center" vertical="center" wrapText="1"/>
      <protection/>
    </xf>
    <xf numFmtId="49" fontId="14" fillId="35" borderId="63" xfId="57" applyNumberFormat="1" applyFont="1" applyFill="1" applyBorder="1" applyAlignment="1">
      <alignment horizontal="center" vertical="center" wrapText="1"/>
      <protection/>
    </xf>
    <xf numFmtId="49" fontId="14" fillId="35" borderId="61" xfId="57" applyNumberFormat="1" applyFont="1" applyFill="1" applyBorder="1" applyAlignment="1">
      <alignment horizontal="center" vertical="center" wrapText="1"/>
      <protection/>
    </xf>
    <xf numFmtId="1" fontId="32" fillId="0" borderId="0" xfId="57" applyNumberFormat="1" applyFont="1" applyFill="1" applyAlignment="1">
      <alignment horizontal="center" vertical="center" wrapText="1"/>
      <protection/>
    </xf>
    <xf numFmtId="0" fontId="34" fillId="0" borderId="0" xfId="57" applyFont="1" applyFill="1">
      <alignment/>
      <protection/>
    </xf>
    <xf numFmtId="0" fontId="37" fillId="0" borderId="0" xfId="57" applyFont="1" applyFill="1" applyAlignment="1">
      <alignment vertical="center"/>
      <protection/>
    </xf>
    <xf numFmtId="10" fontId="37" fillId="36" borderId="79" xfId="57" applyNumberFormat="1" applyFont="1" applyFill="1" applyBorder="1" applyAlignment="1">
      <alignment horizontal="right" vertical="center"/>
      <protection/>
    </xf>
    <xf numFmtId="3" fontId="37" fillId="36" borderId="80" xfId="57" applyNumberFormat="1" applyFont="1" applyFill="1" applyBorder="1" applyAlignment="1">
      <alignment vertical="center"/>
      <protection/>
    </xf>
    <xf numFmtId="3" fontId="37" fillId="36" borderId="81" xfId="57" applyNumberFormat="1" applyFont="1" applyFill="1" applyBorder="1" applyAlignment="1">
      <alignment vertical="center"/>
      <protection/>
    </xf>
    <xf numFmtId="3" fontId="37" fillId="36" borderId="82" xfId="57" applyNumberFormat="1" applyFont="1" applyFill="1" applyBorder="1" applyAlignment="1">
      <alignment vertical="center"/>
      <protection/>
    </xf>
    <xf numFmtId="3" fontId="37" fillId="36" borderId="83" xfId="57" applyNumberFormat="1" applyFont="1" applyFill="1" applyBorder="1" applyAlignment="1">
      <alignment vertical="center"/>
      <protection/>
    </xf>
    <xf numFmtId="10" fontId="37" fillId="36" borderId="84" xfId="57" applyNumberFormat="1" applyFont="1" applyFill="1" applyBorder="1" applyAlignment="1">
      <alignment vertical="center"/>
      <protection/>
    </xf>
    <xf numFmtId="3" fontId="37" fillId="36" borderId="85" xfId="57" applyNumberFormat="1" applyFont="1" applyFill="1" applyBorder="1" applyAlignment="1">
      <alignment vertical="center"/>
      <protection/>
    </xf>
    <xf numFmtId="10" fontId="37" fillId="36" borderId="84" xfId="57" applyNumberFormat="1" applyFont="1" applyFill="1" applyBorder="1" applyAlignment="1">
      <alignment horizontal="right" vertical="center"/>
      <protection/>
    </xf>
    <xf numFmtId="3" fontId="37" fillId="36" borderId="86" xfId="57" applyNumberFormat="1" applyFont="1" applyFill="1" applyBorder="1" applyAlignment="1">
      <alignment vertical="center"/>
      <protection/>
    </xf>
    <xf numFmtId="0" fontId="37" fillId="36" borderId="87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7" fillId="0" borderId="0" xfId="64" applyFont="1">
      <alignment/>
      <protection/>
    </xf>
    <xf numFmtId="10" fontId="3" fillId="0" borderId="88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10" fontId="3" fillId="0" borderId="90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91" xfId="64" applyNumberFormat="1" applyFont="1" applyBorder="1">
      <alignment/>
      <protection/>
    </xf>
    <xf numFmtId="0" fontId="3" fillId="0" borderId="92" xfId="64" applyNumberFormat="1" applyFont="1" applyBorder="1">
      <alignment/>
      <protection/>
    </xf>
    <xf numFmtId="10" fontId="3" fillId="0" borderId="93" xfId="64" applyNumberFormat="1" applyFont="1" applyBorder="1">
      <alignment/>
      <protection/>
    </xf>
    <xf numFmtId="3" fontId="3" fillId="0" borderId="44" xfId="64" applyNumberFormat="1" applyFont="1" applyBorder="1">
      <alignment/>
      <protection/>
    </xf>
    <xf numFmtId="3" fontId="3" fillId="0" borderId="45" xfId="64" applyNumberFormat="1" applyFont="1" applyBorder="1">
      <alignment/>
      <protection/>
    </xf>
    <xf numFmtId="10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3" fontId="3" fillId="0" borderId="76" xfId="64" applyNumberFormat="1" applyFont="1" applyBorder="1">
      <alignment/>
      <protection/>
    </xf>
    <xf numFmtId="0" fontId="3" fillId="0" borderId="78" xfId="64" applyNumberFormat="1" applyFont="1" applyBorder="1">
      <alignment/>
      <protection/>
    </xf>
    <xf numFmtId="0" fontId="30" fillId="0" borderId="0" xfId="64" applyFont="1">
      <alignment/>
      <protection/>
    </xf>
    <xf numFmtId="10" fontId="30" fillId="37" borderId="94" xfId="64" applyNumberFormat="1" applyFont="1" applyFill="1" applyBorder="1" applyAlignment="1">
      <alignment vertical="center"/>
      <protection/>
    </xf>
    <xf numFmtId="3" fontId="30" fillId="37" borderId="95" xfId="64" applyNumberFormat="1" applyFont="1" applyFill="1" applyBorder="1" applyAlignment="1">
      <alignment vertical="center"/>
      <protection/>
    </xf>
    <xf numFmtId="10" fontId="30" fillId="37" borderId="96" xfId="64" applyNumberFormat="1" applyFont="1" applyFill="1" applyBorder="1" applyAlignment="1">
      <alignment vertical="center"/>
      <protection/>
    </xf>
    <xf numFmtId="3" fontId="30" fillId="37" borderId="97" xfId="64" applyNumberFormat="1" applyFont="1" applyFill="1" applyBorder="1" applyAlignment="1">
      <alignment vertical="center"/>
      <protection/>
    </xf>
    <xf numFmtId="0" fontId="30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1" fontId="13" fillId="35" borderId="99" xfId="64" applyNumberFormat="1" applyFont="1" applyFill="1" applyBorder="1" applyAlignment="1">
      <alignment horizontal="center" vertical="center" wrapText="1"/>
      <protection/>
    </xf>
    <xf numFmtId="49" fontId="13" fillId="35" borderId="54" xfId="64" applyNumberFormat="1" applyFont="1" applyFill="1" applyBorder="1" applyAlignment="1">
      <alignment horizontal="center" vertical="center" wrapText="1"/>
      <protection/>
    </xf>
    <xf numFmtId="49" fontId="13" fillId="35" borderId="56" xfId="64" applyNumberFormat="1" applyFont="1" applyFill="1" applyBorder="1" applyAlignment="1">
      <alignment horizontal="center" vertical="center" wrapText="1"/>
      <protection/>
    </xf>
    <xf numFmtId="1" fontId="13" fillId="35" borderId="100" xfId="64" applyNumberFormat="1" applyFont="1" applyFill="1" applyBorder="1" applyAlignment="1">
      <alignment horizontal="center" vertical="center" wrapText="1"/>
      <protection/>
    </xf>
    <xf numFmtId="1" fontId="13" fillId="35" borderId="101" xfId="64" applyNumberFormat="1" applyFont="1" applyFill="1" applyBorder="1" applyAlignment="1">
      <alignment vertical="center" wrapText="1"/>
      <protection/>
    </xf>
    <xf numFmtId="49" fontId="13" fillId="35" borderId="102" xfId="64" applyNumberFormat="1" applyFont="1" applyFill="1" applyBorder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31" fillId="0" borderId="0" xfId="64" applyFont="1">
      <alignment/>
      <protection/>
    </xf>
    <xf numFmtId="10" fontId="34" fillId="37" borderId="103" xfId="64" applyNumberFormat="1" applyFont="1" applyFill="1" applyBorder="1">
      <alignment/>
      <protection/>
    </xf>
    <xf numFmtId="3" fontId="31" fillId="37" borderId="104" xfId="64" applyNumberFormat="1" applyFont="1" applyFill="1" applyBorder="1" applyAlignment="1">
      <alignment vertical="center"/>
      <protection/>
    </xf>
    <xf numFmtId="165" fontId="31" fillId="37" borderId="105" xfId="64" applyNumberFormat="1" applyFont="1" applyFill="1" applyBorder="1" applyAlignment="1">
      <alignment vertical="center"/>
      <protection/>
    </xf>
    <xf numFmtId="3" fontId="31" fillId="37" borderId="106" xfId="64" applyNumberFormat="1" applyFont="1" applyFill="1" applyBorder="1" applyAlignment="1">
      <alignment vertical="center"/>
      <protection/>
    </xf>
    <xf numFmtId="10" fontId="34" fillId="37" borderId="105" xfId="64" applyNumberFormat="1" applyFont="1" applyFill="1" applyBorder="1">
      <alignment/>
      <protection/>
    </xf>
    <xf numFmtId="3" fontId="31" fillId="37" borderId="107" xfId="64" applyNumberFormat="1" applyFont="1" applyFill="1" applyBorder="1" applyAlignment="1">
      <alignment vertical="center"/>
      <protection/>
    </xf>
    <xf numFmtId="0" fontId="31" fillId="37" borderId="108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3" fillId="38" borderId="109" xfId="57" applyNumberFormat="1" applyFont="1" applyFill="1" applyBorder="1" applyAlignment="1">
      <alignment horizontal="right"/>
      <protection/>
    </xf>
    <xf numFmtId="3" fontId="13" fillId="38" borderId="110" xfId="57" applyNumberFormat="1" applyFont="1" applyFill="1" applyBorder="1">
      <alignment/>
      <protection/>
    </xf>
    <xf numFmtId="3" fontId="13" fillId="38" borderId="111" xfId="57" applyNumberFormat="1" applyFont="1" applyFill="1" applyBorder="1">
      <alignment/>
      <protection/>
    </xf>
    <xf numFmtId="3" fontId="13" fillId="38" borderId="112" xfId="57" applyNumberFormat="1" applyFont="1" applyFill="1" applyBorder="1">
      <alignment/>
      <protection/>
    </xf>
    <xf numFmtId="10" fontId="13" fillId="38" borderId="113" xfId="57" applyNumberFormat="1" applyFont="1" applyFill="1" applyBorder="1">
      <alignment/>
      <protection/>
    </xf>
    <xf numFmtId="10" fontId="13" fillId="38" borderId="113" xfId="57" applyNumberFormat="1" applyFont="1" applyFill="1" applyBorder="1" applyAlignment="1">
      <alignment horizontal="right"/>
      <protection/>
    </xf>
    <xf numFmtId="0" fontId="13" fillId="38" borderId="114" xfId="57" applyFont="1" applyFill="1" applyBorder="1">
      <alignment/>
      <protection/>
    </xf>
    <xf numFmtId="10" fontId="3" fillId="0" borderId="115" xfId="57" applyNumberFormat="1" applyFont="1" applyFill="1" applyBorder="1" applyAlignment="1">
      <alignment horizontal="right"/>
      <protection/>
    </xf>
    <xf numFmtId="3" fontId="3" fillId="0" borderId="68" xfId="57" applyNumberFormat="1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16" xfId="57" applyNumberFormat="1" applyFont="1" applyFill="1" applyBorder="1">
      <alignment/>
      <protection/>
    </xf>
    <xf numFmtId="10" fontId="3" fillId="0" borderId="117" xfId="57" applyNumberFormat="1" applyFont="1" applyFill="1" applyBorder="1">
      <alignment/>
      <protection/>
    </xf>
    <xf numFmtId="3" fontId="3" fillId="0" borderId="71" xfId="57" applyNumberFormat="1" applyFont="1" applyFill="1" applyBorder="1">
      <alignment/>
      <protection/>
    </xf>
    <xf numFmtId="10" fontId="3" fillId="0" borderId="117" xfId="57" applyNumberFormat="1" applyFont="1" applyFill="1" applyBorder="1" applyAlignment="1">
      <alignment horizontal="right"/>
      <protection/>
    </xf>
    <xf numFmtId="0" fontId="3" fillId="0" borderId="72" xfId="57" applyFont="1" applyFill="1" applyBorder="1">
      <alignment/>
      <protection/>
    </xf>
    <xf numFmtId="0" fontId="13" fillId="0" borderId="0" xfId="57" applyFont="1" applyFill="1" applyAlignment="1">
      <alignment vertical="center"/>
      <protection/>
    </xf>
    <xf numFmtId="10" fontId="13" fillId="38" borderId="118" xfId="57" applyNumberFormat="1" applyFont="1" applyFill="1" applyBorder="1" applyAlignment="1">
      <alignment horizontal="right" vertical="center"/>
      <protection/>
    </xf>
    <xf numFmtId="3" fontId="13" fillId="38" borderId="119" xfId="57" applyNumberFormat="1" applyFont="1" applyFill="1" applyBorder="1" applyAlignment="1">
      <alignment vertical="center"/>
      <protection/>
    </xf>
    <xf numFmtId="3" fontId="13" fillId="38" borderId="120" xfId="57" applyNumberFormat="1" applyFont="1" applyFill="1" applyBorder="1" applyAlignment="1">
      <alignment vertical="center"/>
      <protection/>
    </xf>
    <xf numFmtId="3" fontId="13" fillId="38" borderId="121" xfId="57" applyNumberFormat="1" applyFont="1" applyFill="1" applyBorder="1" applyAlignment="1">
      <alignment vertical="center"/>
      <protection/>
    </xf>
    <xf numFmtId="10" fontId="13" fillId="38" borderId="122" xfId="57" applyNumberFormat="1" applyFont="1" applyFill="1" applyBorder="1" applyAlignment="1">
      <alignment vertical="center"/>
      <protection/>
    </xf>
    <xf numFmtId="10" fontId="13" fillId="38" borderId="122" xfId="57" applyNumberFormat="1" applyFont="1" applyFill="1" applyBorder="1" applyAlignment="1">
      <alignment horizontal="right" vertical="center"/>
      <protection/>
    </xf>
    <xf numFmtId="0" fontId="13" fillId="38" borderId="123" xfId="57" applyFont="1" applyFill="1" applyBorder="1" applyAlignment="1">
      <alignment vertical="center"/>
      <protection/>
    </xf>
    <xf numFmtId="10" fontId="3" fillId="0" borderId="93" xfId="57" applyNumberFormat="1" applyFont="1" applyFill="1" applyBorder="1" applyAlignment="1">
      <alignment horizontal="right"/>
      <protection/>
    </xf>
    <xf numFmtId="3" fontId="3" fillId="0" borderId="46" xfId="57" applyNumberFormat="1" applyFont="1" applyFill="1" applyBorder="1">
      <alignment/>
      <protection/>
    </xf>
    <xf numFmtId="3" fontId="3" fillId="0" borderId="75" xfId="57" applyNumberFormat="1" applyFont="1" applyFill="1" applyBorder="1">
      <alignment/>
      <protection/>
    </xf>
    <xf numFmtId="3" fontId="3" fillId="0" borderId="45" xfId="57" applyNumberFormat="1" applyFont="1" applyFill="1" applyBorder="1">
      <alignment/>
      <protection/>
    </xf>
    <xf numFmtId="10" fontId="3" fillId="0" borderId="43" xfId="57" applyNumberFormat="1" applyFont="1" applyFill="1" applyBorder="1">
      <alignment/>
      <protection/>
    </xf>
    <xf numFmtId="10" fontId="3" fillId="0" borderId="43" xfId="57" applyNumberFormat="1" applyFont="1" applyFill="1" applyBorder="1" applyAlignment="1">
      <alignment horizontal="right"/>
      <protection/>
    </xf>
    <xf numFmtId="0" fontId="3" fillId="0" borderId="78" xfId="57" applyFont="1" applyFill="1" applyBorder="1">
      <alignment/>
      <protection/>
    </xf>
    <xf numFmtId="3" fontId="3" fillId="0" borderId="4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3" fontId="3" fillId="0" borderId="125" xfId="57" applyNumberFormat="1" applyFont="1" applyFill="1" applyBorder="1">
      <alignment/>
      <protection/>
    </xf>
    <xf numFmtId="3" fontId="3" fillId="0" borderId="126" xfId="57" applyNumberFormat="1" applyFont="1" applyFill="1" applyBorder="1">
      <alignment/>
      <protection/>
    </xf>
    <xf numFmtId="3" fontId="3" fillId="0" borderId="127" xfId="57" applyNumberFormat="1" applyFont="1" applyFill="1" applyBorder="1">
      <alignment/>
      <protection/>
    </xf>
    <xf numFmtId="10" fontId="3" fillId="0" borderId="128" xfId="57" applyNumberFormat="1" applyFont="1" applyFill="1" applyBorder="1">
      <alignment/>
      <protection/>
    </xf>
    <xf numFmtId="10" fontId="3" fillId="0" borderId="128" xfId="57" applyNumberFormat="1" applyFont="1" applyFill="1" applyBorder="1" applyAlignment="1">
      <alignment horizontal="right"/>
      <protection/>
    </xf>
    <xf numFmtId="0" fontId="3" fillId="0" borderId="129" xfId="57" applyFont="1" applyFill="1" applyBorder="1">
      <alignment/>
      <protection/>
    </xf>
    <xf numFmtId="0" fontId="30" fillId="0" borderId="0" xfId="57" applyFont="1" applyFill="1" applyAlignment="1">
      <alignment vertical="center"/>
      <protection/>
    </xf>
    <xf numFmtId="10" fontId="30" fillId="36" borderId="130" xfId="57" applyNumberFormat="1" applyFont="1" applyFill="1" applyBorder="1" applyAlignment="1">
      <alignment horizontal="right" vertical="center"/>
      <protection/>
    </xf>
    <xf numFmtId="3" fontId="30" fillId="36" borderId="131" xfId="57" applyNumberFormat="1" applyFont="1" applyFill="1" applyBorder="1" applyAlignment="1">
      <alignment vertical="center"/>
      <protection/>
    </xf>
    <xf numFmtId="3" fontId="30" fillId="36" borderId="132" xfId="57" applyNumberFormat="1" applyFont="1" applyFill="1" applyBorder="1" applyAlignment="1">
      <alignment vertical="center"/>
      <protection/>
    </xf>
    <xf numFmtId="3" fontId="30" fillId="36" borderId="133" xfId="57" applyNumberFormat="1" applyFont="1" applyFill="1" applyBorder="1" applyAlignment="1">
      <alignment vertical="center"/>
      <protection/>
    </xf>
    <xf numFmtId="9" fontId="30" fillId="36" borderId="134" xfId="57" applyNumberFormat="1" applyFont="1" applyFill="1" applyBorder="1" applyAlignment="1">
      <alignment vertical="center"/>
      <protection/>
    </xf>
    <xf numFmtId="10" fontId="30" fillId="36" borderId="135" xfId="57" applyNumberFormat="1" applyFont="1" applyFill="1" applyBorder="1" applyAlignment="1">
      <alignment horizontal="right" vertical="center"/>
      <protection/>
    </xf>
    <xf numFmtId="0" fontId="30" fillId="36" borderId="136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49" fontId="13" fillId="35" borderId="60" xfId="57" applyNumberFormat="1" applyFont="1" applyFill="1" applyBorder="1" applyAlignment="1">
      <alignment horizontal="center" vertical="center" wrapText="1"/>
      <protection/>
    </xf>
    <xf numFmtId="49" fontId="13" fillId="35" borderId="63" xfId="57" applyNumberFormat="1" applyFont="1" applyFill="1" applyBorder="1" applyAlignment="1">
      <alignment horizontal="center" vertical="center" wrapText="1"/>
      <protection/>
    </xf>
    <xf numFmtId="0" fontId="15" fillId="0" borderId="0" xfId="57" applyFont="1" applyFill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3" fontId="6" fillId="38" borderId="137" xfId="57" applyNumberFormat="1" applyFont="1" applyFill="1" applyBorder="1">
      <alignment/>
      <protection/>
    </xf>
    <xf numFmtId="3" fontId="6" fillId="38" borderId="138" xfId="57" applyNumberFormat="1" applyFont="1" applyFill="1" applyBorder="1">
      <alignment/>
      <protection/>
    </xf>
    <xf numFmtId="3" fontId="6" fillId="38" borderId="110" xfId="57" applyNumberFormat="1" applyFont="1" applyFill="1" applyBorder="1">
      <alignment/>
      <protection/>
    </xf>
    <xf numFmtId="3" fontId="6" fillId="38" borderId="111" xfId="57" applyNumberFormat="1" applyFont="1" applyFill="1" applyBorder="1">
      <alignment/>
      <protection/>
    </xf>
    <xf numFmtId="3" fontId="6" fillId="38" borderId="112" xfId="57" applyNumberFormat="1" applyFont="1" applyFill="1" applyBorder="1">
      <alignment/>
      <protection/>
    </xf>
    <xf numFmtId="10" fontId="6" fillId="38" borderId="113" xfId="57" applyNumberFormat="1" applyFont="1" applyFill="1" applyBorder="1">
      <alignment/>
      <protection/>
    </xf>
    <xf numFmtId="10" fontId="6" fillId="38" borderId="113" xfId="57" applyNumberFormat="1" applyFont="1" applyFill="1" applyBorder="1" applyAlignment="1">
      <alignment horizontal="right"/>
      <protection/>
    </xf>
    <xf numFmtId="0" fontId="6" fillId="38" borderId="114" xfId="57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0" fontId="13" fillId="0" borderId="0" xfId="57" applyFont="1" applyFill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3" fontId="6" fillId="38" borderId="140" xfId="57" applyNumberFormat="1" applyFont="1" applyFill="1" applyBorder="1">
      <alignment/>
      <protection/>
    </xf>
    <xf numFmtId="3" fontId="6" fillId="38" borderId="141" xfId="57" applyNumberFormat="1" applyFont="1" applyFill="1" applyBorder="1">
      <alignment/>
      <protection/>
    </xf>
    <xf numFmtId="3" fontId="6" fillId="38" borderId="119" xfId="57" applyNumberFormat="1" applyFont="1" applyFill="1" applyBorder="1">
      <alignment/>
      <protection/>
    </xf>
    <xf numFmtId="3" fontId="6" fillId="38" borderId="120" xfId="57" applyNumberFormat="1" applyFont="1" applyFill="1" applyBorder="1">
      <alignment/>
      <protection/>
    </xf>
    <xf numFmtId="3" fontId="6" fillId="38" borderId="121" xfId="57" applyNumberFormat="1" applyFont="1" applyFill="1" applyBorder="1">
      <alignment/>
      <protection/>
    </xf>
    <xf numFmtId="10" fontId="6" fillId="38" borderId="122" xfId="57" applyNumberFormat="1" applyFont="1" applyFill="1" applyBorder="1">
      <alignment/>
      <protection/>
    </xf>
    <xf numFmtId="10" fontId="6" fillId="38" borderId="122" xfId="57" applyNumberFormat="1" applyFont="1" applyFill="1" applyBorder="1" applyAlignment="1">
      <alignment horizontal="right"/>
      <protection/>
    </xf>
    <xf numFmtId="0" fontId="6" fillId="38" borderId="123" xfId="57" applyFont="1" applyFill="1" applyBorder="1">
      <alignment/>
      <protection/>
    </xf>
    <xf numFmtId="3" fontId="3" fillId="0" borderId="142" xfId="57" applyNumberFormat="1" applyFont="1" applyFill="1" applyBorder="1">
      <alignment/>
      <protection/>
    </xf>
    <xf numFmtId="3" fontId="3" fillId="0" borderId="76" xfId="57" applyNumberFormat="1" applyFont="1" applyFill="1" applyBorder="1">
      <alignment/>
      <protection/>
    </xf>
    <xf numFmtId="3" fontId="3" fillId="0" borderId="143" xfId="57" applyNumberFormat="1" applyFont="1" applyFill="1" applyBorder="1">
      <alignment/>
      <protection/>
    </xf>
    <xf numFmtId="3" fontId="3" fillId="0" borderId="144" xfId="57" applyNumberFormat="1" applyFont="1" applyFill="1" applyBorder="1">
      <alignment/>
      <protection/>
    </xf>
    <xf numFmtId="3" fontId="3" fillId="0" borderId="145" xfId="57" applyNumberFormat="1" applyFont="1" applyFill="1" applyBorder="1">
      <alignment/>
      <protection/>
    </xf>
    <xf numFmtId="10" fontId="31" fillId="8" borderId="130" xfId="57" applyNumberFormat="1" applyFont="1" applyFill="1" applyBorder="1" applyAlignment="1">
      <alignment horizontal="right" vertical="center"/>
      <protection/>
    </xf>
    <xf numFmtId="3" fontId="31" fillId="8" borderId="146" xfId="57" applyNumberFormat="1" applyFont="1" applyFill="1" applyBorder="1" applyAlignment="1">
      <alignment vertical="center"/>
      <protection/>
    </xf>
    <xf numFmtId="3" fontId="31" fillId="8" borderId="147" xfId="57" applyNumberFormat="1" applyFont="1" applyFill="1" applyBorder="1" applyAlignment="1">
      <alignment vertical="center"/>
      <protection/>
    </xf>
    <xf numFmtId="3" fontId="31" fillId="8" borderId="148" xfId="57" applyNumberFormat="1" applyFont="1" applyFill="1" applyBorder="1" applyAlignment="1">
      <alignment vertical="center"/>
      <protection/>
    </xf>
    <xf numFmtId="3" fontId="31" fillId="8" borderId="0" xfId="57" applyNumberFormat="1" applyFont="1" applyFill="1" applyBorder="1" applyAlignment="1">
      <alignment vertical="center"/>
      <protection/>
    </xf>
    <xf numFmtId="3" fontId="31" fillId="8" borderId="149" xfId="57" applyNumberFormat="1" applyFont="1" applyFill="1" applyBorder="1" applyAlignment="1">
      <alignment vertical="center"/>
      <protection/>
    </xf>
    <xf numFmtId="10" fontId="31" fillId="8" borderId="150" xfId="57" applyNumberFormat="1" applyFont="1" applyFill="1" applyBorder="1" applyAlignment="1">
      <alignment vertical="center"/>
      <protection/>
    </xf>
    <xf numFmtId="10" fontId="31" fillId="8" borderId="150" xfId="57" applyNumberFormat="1" applyFont="1" applyFill="1" applyBorder="1" applyAlignment="1">
      <alignment horizontal="right" vertical="center"/>
      <protection/>
    </xf>
    <xf numFmtId="0" fontId="31" fillId="8" borderId="151" xfId="57" applyNumberFormat="1" applyFont="1" applyFill="1" applyBorder="1" applyAlignment="1">
      <alignment vertical="center"/>
      <protection/>
    </xf>
    <xf numFmtId="49" fontId="5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152" xfId="57" applyNumberFormat="1" applyFont="1" applyFill="1" applyBorder="1" applyAlignment="1">
      <alignment horizontal="center" vertical="center" wrapText="1"/>
      <protection/>
    </xf>
    <xf numFmtId="49" fontId="14" fillId="35" borderId="146" xfId="57" applyNumberFormat="1" applyFont="1" applyFill="1" applyBorder="1" applyAlignment="1">
      <alignment horizontal="center" vertical="center" wrapText="1"/>
      <protection/>
    </xf>
    <xf numFmtId="10" fontId="31" fillId="37" borderId="130" xfId="57" applyNumberFormat="1" applyFont="1" applyFill="1" applyBorder="1" applyAlignment="1">
      <alignment horizontal="right" vertical="center"/>
      <protection/>
    </xf>
    <xf numFmtId="3" fontId="31" fillId="37" borderId="148" xfId="57" applyNumberFormat="1" applyFont="1" applyFill="1" applyBorder="1" applyAlignment="1">
      <alignment vertical="center"/>
      <protection/>
    </xf>
    <xf numFmtId="3" fontId="31" fillId="37" borderId="0" xfId="57" applyNumberFormat="1" applyFont="1" applyFill="1" applyBorder="1" applyAlignment="1">
      <alignment vertical="center"/>
      <protection/>
    </xf>
    <xf numFmtId="3" fontId="31" fillId="37" borderId="149" xfId="57" applyNumberFormat="1" applyFont="1" applyFill="1" applyBorder="1" applyAlignment="1">
      <alignment vertical="center"/>
      <protection/>
    </xf>
    <xf numFmtId="165" fontId="31" fillId="37" borderId="150" xfId="57" applyNumberFormat="1" applyFont="1" applyFill="1" applyBorder="1" applyAlignment="1">
      <alignment vertical="center"/>
      <protection/>
    </xf>
    <xf numFmtId="0" fontId="31" fillId="37" borderId="151" xfId="57" applyNumberFormat="1" applyFont="1" applyFill="1" applyBorder="1" applyAlignment="1">
      <alignment vertical="center"/>
      <protection/>
    </xf>
    <xf numFmtId="10" fontId="13" fillId="38" borderId="93" xfId="57" applyNumberFormat="1" applyFont="1" applyFill="1" applyBorder="1" applyAlignment="1">
      <alignment horizontal="right" vertical="center"/>
      <protection/>
    </xf>
    <xf numFmtId="3" fontId="13" fillId="38" borderId="75" xfId="57" applyNumberFormat="1" applyFont="1" applyFill="1" applyBorder="1" applyAlignment="1">
      <alignment vertical="center"/>
      <protection/>
    </xf>
    <xf numFmtId="3" fontId="13" fillId="38" borderId="46" xfId="57" applyNumberFormat="1" applyFont="1" applyFill="1" applyBorder="1" applyAlignment="1">
      <alignment vertical="center"/>
      <protection/>
    </xf>
    <xf numFmtId="3" fontId="13" fillId="38" borderId="45" xfId="57" applyNumberFormat="1" applyFont="1" applyFill="1" applyBorder="1" applyAlignment="1">
      <alignment vertical="center"/>
      <protection/>
    </xf>
    <xf numFmtId="10" fontId="13" fillId="38" borderId="43" xfId="57" applyNumberFormat="1" applyFont="1" applyFill="1" applyBorder="1" applyAlignment="1">
      <alignment vertical="center"/>
      <protection/>
    </xf>
    <xf numFmtId="10" fontId="13" fillId="38" borderId="43" xfId="57" applyNumberFormat="1" applyFont="1" applyFill="1" applyBorder="1" applyAlignment="1">
      <alignment horizontal="right" vertical="center"/>
      <protection/>
    </xf>
    <xf numFmtId="0" fontId="13" fillId="38" borderId="78" xfId="57" applyFont="1" applyFill="1" applyBorder="1" applyAlignment="1">
      <alignment vertical="center"/>
      <protection/>
    </xf>
    <xf numFmtId="10" fontId="30" fillId="36" borderId="153" xfId="57" applyNumberFormat="1" applyFont="1" applyFill="1" applyBorder="1" applyAlignment="1">
      <alignment horizontal="right" vertical="center"/>
      <protection/>
    </xf>
    <xf numFmtId="3" fontId="30" fillId="36" borderId="82" xfId="57" applyNumberFormat="1" applyFont="1" applyFill="1" applyBorder="1" applyAlignment="1">
      <alignment vertical="center"/>
      <protection/>
    </xf>
    <xf numFmtId="3" fontId="30" fillId="36" borderId="81" xfId="57" applyNumberFormat="1" applyFont="1" applyFill="1" applyBorder="1" applyAlignment="1">
      <alignment vertical="center"/>
      <protection/>
    </xf>
    <xf numFmtId="3" fontId="30" fillId="36" borderId="86" xfId="57" applyNumberFormat="1" applyFont="1" applyFill="1" applyBorder="1" applyAlignment="1">
      <alignment vertical="center"/>
      <protection/>
    </xf>
    <xf numFmtId="165" fontId="30" fillId="36" borderId="154" xfId="57" applyNumberFormat="1" applyFont="1" applyFill="1" applyBorder="1" applyAlignment="1">
      <alignment vertical="center"/>
      <protection/>
    </xf>
    <xf numFmtId="0" fontId="30" fillId="36" borderId="87" xfId="57" applyNumberFormat="1" applyFont="1" applyFill="1" applyBorder="1" applyAlignment="1">
      <alignment vertical="center"/>
      <protection/>
    </xf>
    <xf numFmtId="10" fontId="31" fillId="36" borderId="130" xfId="57" applyNumberFormat="1" applyFont="1" applyFill="1" applyBorder="1" applyAlignment="1">
      <alignment horizontal="right" vertical="center"/>
      <protection/>
    </xf>
    <xf numFmtId="3" fontId="31" fillId="36" borderId="148" xfId="57" applyNumberFormat="1" applyFont="1" applyFill="1" applyBorder="1" applyAlignment="1">
      <alignment vertical="center"/>
      <protection/>
    </xf>
    <xf numFmtId="3" fontId="31" fillId="36" borderId="147" xfId="57" applyNumberFormat="1" applyFont="1" applyFill="1" applyBorder="1" applyAlignment="1">
      <alignment vertical="center"/>
      <protection/>
    </xf>
    <xf numFmtId="3" fontId="31" fillId="36" borderId="0" xfId="57" applyNumberFormat="1" applyFont="1" applyFill="1" applyBorder="1" applyAlignment="1">
      <alignment vertical="center"/>
      <protection/>
    </xf>
    <xf numFmtId="3" fontId="31" fillId="36" borderId="149" xfId="57" applyNumberFormat="1" applyFont="1" applyFill="1" applyBorder="1" applyAlignment="1">
      <alignment vertical="center"/>
      <protection/>
    </xf>
    <xf numFmtId="10" fontId="31" fillId="36" borderId="150" xfId="57" applyNumberFormat="1" applyFont="1" applyFill="1" applyBorder="1" applyAlignment="1">
      <alignment vertical="center"/>
      <protection/>
    </xf>
    <xf numFmtId="0" fontId="31" fillId="36" borderId="151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3" fillId="38" borderId="109" xfId="57" applyNumberFormat="1" applyFont="1" applyFill="1" applyBorder="1" applyAlignment="1">
      <alignment horizontal="right" vertical="center"/>
      <protection/>
    </xf>
    <xf numFmtId="3" fontId="13" fillId="38" borderId="110" xfId="57" applyNumberFormat="1" applyFont="1" applyFill="1" applyBorder="1" applyAlignment="1">
      <alignment vertical="center"/>
      <protection/>
    </xf>
    <xf numFmtId="3" fontId="13" fillId="38" borderId="111" xfId="57" applyNumberFormat="1" applyFont="1" applyFill="1" applyBorder="1" applyAlignment="1">
      <alignment vertical="center"/>
      <protection/>
    </xf>
    <xf numFmtId="3" fontId="13" fillId="38" borderId="112" xfId="57" applyNumberFormat="1" applyFont="1" applyFill="1" applyBorder="1" applyAlignment="1">
      <alignment vertical="center"/>
      <protection/>
    </xf>
    <xf numFmtId="10" fontId="13" fillId="38" borderId="113" xfId="57" applyNumberFormat="1" applyFont="1" applyFill="1" applyBorder="1" applyAlignment="1">
      <alignment vertical="center"/>
      <protection/>
    </xf>
    <xf numFmtId="10" fontId="13" fillId="38" borderId="113" xfId="57" applyNumberFormat="1" applyFont="1" applyFill="1" applyBorder="1" applyAlignment="1">
      <alignment horizontal="right" vertical="center"/>
      <protection/>
    </xf>
    <xf numFmtId="0" fontId="13" fillId="38" borderId="114" xfId="57" applyFont="1" applyFill="1" applyBorder="1" applyAlignment="1">
      <alignment vertical="center"/>
      <protection/>
    </xf>
    <xf numFmtId="3" fontId="13" fillId="38" borderId="141" xfId="57" applyNumberFormat="1" applyFont="1" applyFill="1" applyBorder="1" applyAlignment="1">
      <alignment vertical="center"/>
      <protection/>
    </xf>
    <xf numFmtId="165" fontId="31" fillId="36" borderId="150" xfId="57" applyNumberFormat="1" applyFont="1" applyFill="1" applyBorder="1" applyAlignment="1">
      <alignment vertical="center"/>
      <protection/>
    </xf>
    <xf numFmtId="0" fontId="40" fillId="0" borderId="0" xfId="56" applyFont="1" applyFill="1">
      <alignment/>
      <protection/>
    </xf>
    <xf numFmtId="0" fontId="41" fillId="0" borderId="0" xfId="56" applyFont="1" applyFill="1">
      <alignment/>
      <protection/>
    </xf>
    <xf numFmtId="17" fontId="41" fillId="0" borderId="0" xfId="56" applyNumberFormat="1" applyFont="1" applyFill="1">
      <alignment/>
      <protection/>
    </xf>
    <xf numFmtId="0" fontId="44" fillId="4" borderId="155" xfId="58" applyFont="1" applyFill="1" applyBorder="1">
      <alignment/>
      <protection/>
    </xf>
    <xf numFmtId="0" fontId="45" fillId="4" borderId="156" xfId="45" applyFont="1" applyFill="1" applyBorder="1" applyAlignment="1" applyProtection="1">
      <alignment horizontal="left" indent="1"/>
      <protection/>
    </xf>
    <xf numFmtId="0" fontId="46" fillId="0" borderId="0" xfId="56" applyFont="1" applyFill="1">
      <alignment/>
      <protection/>
    </xf>
    <xf numFmtId="0" fontId="48" fillId="0" borderId="0" xfId="56" applyFont="1" applyFill="1">
      <alignment/>
      <protection/>
    </xf>
    <xf numFmtId="0" fontId="49" fillId="0" borderId="0" xfId="56" applyFont="1" applyFill="1">
      <alignment/>
      <protection/>
    </xf>
    <xf numFmtId="0" fontId="47" fillId="0" borderId="0" xfId="45" applyFont="1" applyFill="1" applyAlignment="1" applyProtection="1">
      <alignment/>
      <protection/>
    </xf>
    <xf numFmtId="0" fontId="113" fillId="7" borderId="157" xfId="59" applyFont="1" applyFill="1" applyBorder="1">
      <alignment/>
      <protection/>
    </xf>
    <xf numFmtId="0" fontId="113" fillId="7" borderId="0" xfId="59" applyFont="1" applyFill="1">
      <alignment/>
      <protection/>
    </xf>
    <xf numFmtId="0" fontId="114" fillId="7" borderId="146" xfId="59" applyFont="1" applyFill="1" applyBorder="1" applyAlignment="1">
      <alignment/>
      <protection/>
    </xf>
    <xf numFmtId="0" fontId="115" fillId="7" borderId="146" xfId="59" applyFont="1" applyFill="1" applyBorder="1" applyAlignment="1">
      <alignment/>
      <protection/>
    </xf>
    <xf numFmtId="37" fontId="116" fillId="7" borderId="0" xfId="61" applyFont="1" applyFill="1">
      <alignment/>
      <protection/>
    </xf>
    <xf numFmtId="37" fontId="117" fillId="7" borderId="0" xfId="61" applyFont="1" applyFill="1">
      <alignment/>
      <protection/>
    </xf>
    <xf numFmtId="37" fontId="118" fillId="7" borderId="0" xfId="61" applyFont="1" applyFill="1">
      <alignment/>
      <protection/>
    </xf>
    <xf numFmtId="37" fontId="119" fillId="7" borderId="0" xfId="61" applyFont="1" applyFill="1" applyAlignment="1">
      <alignment horizontal="left" indent="1"/>
      <protection/>
    </xf>
    <xf numFmtId="37" fontId="120" fillId="7" borderId="0" xfId="61" applyFont="1" applyFill="1">
      <alignment/>
      <protection/>
    </xf>
    <xf numFmtId="2" fontId="120" fillId="7" borderId="0" xfId="61" applyNumberFormat="1" applyFont="1" applyFill="1">
      <alignment/>
      <protection/>
    </xf>
    <xf numFmtId="37" fontId="121" fillId="7" borderId="0" xfId="61" applyFont="1" applyFill="1">
      <alignment/>
      <protection/>
    </xf>
    <xf numFmtId="0" fontId="122" fillId="7" borderId="158" xfId="59" applyFont="1" applyFill="1" applyBorder="1" applyAlignment="1">
      <alignment/>
      <protection/>
    </xf>
    <xf numFmtId="0" fontId="123" fillId="7" borderId="158" xfId="59" applyFont="1" applyFill="1" applyBorder="1" applyAlignment="1">
      <alignment/>
      <protection/>
    </xf>
    <xf numFmtId="37" fontId="124" fillId="37" borderId="159" xfId="45" applyNumberFormat="1" applyFont="1" applyFill="1" applyBorder="1" applyAlignment="1" applyProtection="1">
      <alignment horizontal="center"/>
      <protection/>
    </xf>
    <xf numFmtId="37" fontId="124" fillId="37" borderId="160" xfId="45" applyNumberFormat="1" applyFont="1" applyFill="1" applyBorder="1" applyAlignment="1" applyProtection="1">
      <alignment horizontal="center"/>
      <protection/>
    </xf>
    <xf numFmtId="37" fontId="15" fillId="0" borderId="18" xfId="60" applyFont="1" applyFill="1" applyBorder="1" applyAlignment="1" applyProtection="1">
      <alignment horizontal="center" vertical="center"/>
      <protection/>
    </xf>
    <xf numFmtId="37" fontId="16" fillId="0" borderId="18" xfId="60" applyFont="1" applyBorder="1">
      <alignment/>
      <protection/>
    </xf>
    <xf numFmtId="37" fontId="17" fillId="0" borderId="18" xfId="60" applyFont="1" applyBorder="1">
      <alignment/>
      <protection/>
    </xf>
    <xf numFmtId="37" fontId="16" fillId="0" borderId="23" xfId="60" applyFont="1" applyBorder="1">
      <alignment/>
      <protection/>
    </xf>
    <xf numFmtId="37" fontId="14" fillId="35" borderId="18" xfId="60" applyFont="1" applyFill="1" applyBorder="1" applyAlignment="1">
      <alignment horizontal="center"/>
      <protection/>
    </xf>
    <xf numFmtId="37" fontId="14" fillId="35" borderId="17" xfId="60" applyFont="1" applyFill="1" applyBorder="1" applyAlignment="1">
      <alignment horizontal="center"/>
      <protection/>
    </xf>
    <xf numFmtId="37" fontId="20" fillId="35" borderId="34" xfId="60" applyFont="1" applyFill="1" applyBorder="1" applyAlignment="1" applyProtection="1">
      <alignment horizontal="center" vertical="center"/>
      <protection/>
    </xf>
    <xf numFmtId="37" fontId="20" fillId="35" borderId="31" xfId="60" applyFont="1" applyFill="1" applyBorder="1" applyAlignment="1" applyProtection="1">
      <alignment horizontal="center" vertical="center"/>
      <protection/>
    </xf>
    <xf numFmtId="37" fontId="14" fillId="35" borderId="34" xfId="60" applyFont="1" applyFill="1" applyBorder="1" applyAlignment="1">
      <alignment horizontal="center" vertical="center"/>
      <protection/>
    </xf>
    <xf numFmtId="37" fontId="15" fillId="35" borderId="14" xfId="60" applyFont="1" applyFill="1" applyBorder="1" applyAlignment="1">
      <alignment horizontal="center" vertical="center"/>
      <protection/>
    </xf>
    <xf numFmtId="37" fontId="14" fillId="35" borderId="32" xfId="60" applyFont="1" applyFill="1" applyBorder="1" applyAlignment="1">
      <alignment horizontal="center" vertical="center"/>
      <protection/>
    </xf>
    <xf numFmtId="37" fontId="15" fillId="35" borderId="12" xfId="60" applyFont="1" applyFill="1" applyBorder="1" applyAlignment="1">
      <alignment horizontal="center" vertical="center"/>
      <protection/>
    </xf>
    <xf numFmtId="37" fontId="20" fillId="35" borderId="34" xfId="60" applyFont="1" applyFill="1" applyBorder="1" applyAlignment="1">
      <alignment horizontal="center" vertical="center"/>
      <protection/>
    </xf>
    <xf numFmtId="37" fontId="20" fillId="35" borderId="31" xfId="60" applyFont="1" applyFill="1" applyBorder="1" applyAlignment="1">
      <alignment horizontal="center" vertical="center"/>
      <protection/>
    </xf>
    <xf numFmtId="37" fontId="20" fillId="35" borderId="18" xfId="60" applyFont="1" applyFill="1" applyBorder="1" applyAlignment="1">
      <alignment horizontal="center" vertical="center"/>
      <protection/>
    </xf>
    <xf numFmtId="37" fontId="20" fillId="35" borderId="0" xfId="60" applyFont="1" applyFill="1" applyBorder="1" applyAlignment="1">
      <alignment horizontal="center" vertical="center"/>
      <protection/>
    </xf>
    <xf numFmtId="37" fontId="20" fillId="35" borderId="33" xfId="60" applyFont="1" applyFill="1" applyBorder="1" applyAlignment="1" applyProtection="1">
      <alignment horizontal="center" vertical="center"/>
      <protection/>
    </xf>
    <xf numFmtId="37" fontId="25" fillId="39" borderId="0" xfId="45" applyNumberFormat="1" applyFont="1" applyFill="1" applyBorder="1" applyAlignment="1" applyProtection="1">
      <alignment horizontal="center"/>
      <protection/>
    </xf>
    <xf numFmtId="37" fontId="20" fillId="35" borderId="30" xfId="60" applyFont="1" applyFill="1" applyBorder="1" applyAlignment="1">
      <alignment horizontal="center" vertical="center"/>
      <protection/>
    </xf>
    <xf numFmtId="0" fontId="11" fillId="0" borderId="15" xfId="55" applyBorder="1" applyAlignment="1">
      <alignment horizontal="center" vertical="center"/>
      <protection/>
    </xf>
    <xf numFmtId="0" fontId="11" fillId="0" borderId="10" xfId="55" applyBorder="1" applyAlignment="1">
      <alignment horizontal="center" vertical="center"/>
      <protection/>
    </xf>
    <xf numFmtId="37" fontId="21" fillId="35" borderId="161" xfId="60" applyFont="1" applyFill="1" applyBorder="1" applyAlignment="1">
      <alignment horizontal="center" vertical="center"/>
      <protection/>
    </xf>
    <xf numFmtId="0" fontId="19" fillId="0" borderId="88" xfId="55" applyFont="1" applyBorder="1" applyAlignment="1">
      <alignment horizontal="center" vertical="center"/>
      <protection/>
    </xf>
    <xf numFmtId="37" fontId="23" fillId="35" borderId="34" xfId="60" applyFont="1" applyFill="1" applyBorder="1" applyAlignment="1">
      <alignment horizontal="center" vertical="center"/>
      <protection/>
    </xf>
    <xf numFmtId="37" fontId="23" fillId="35" borderId="31" xfId="60" applyFont="1" applyFill="1" applyBorder="1" applyAlignment="1">
      <alignment horizontal="center" vertical="center"/>
      <protection/>
    </xf>
    <xf numFmtId="37" fontId="23" fillId="35" borderId="33" xfId="60" applyFont="1" applyFill="1" applyBorder="1" applyAlignment="1">
      <alignment horizontal="center" vertical="center"/>
      <protection/>
    </xf>
    <xf numFmtId="37" fontId="23" fillId="35" borderId="18" xfId="60" applyFont="1" applyFill="1" applyBorder="1" applyAlignment="1">
      <alignment horizontal="center" vertical="center"/>
      <protection/>
    </xf>
    <xf numFmtId="37" fontId="23" fillId="35" borderId="0" xfId="60" applyFont="1" applyFill="1" applyBorder="1" applyAlignment="1">
      <alignment horizontal="center" vertical="center"/>
      <protection/>
    </xf>
    <xf numFmtId="37" fontId="23" fillId="35" borderId="17" xfId="60" applyFont="1" applyFill="1" applyBorder="1" applyAlignment="1">
      <alignment horizontal="center" vertical="center"/>
      <protection/>
    </xf>
    <xf numFmtId="37" fontId="20" fillId="35" borderId="33" xfId="60" applyFont="1" applyFill="1" applyBorder="1" applyAlignment="1">
      <alignment horizontal="center" vertical="center"/>
      <protection/>
    </xf>
    <xf numFmtId="37" fontId="20" fillId="35" borderId="17" xfId="60" applyFont="1" applyFill="1" applyBorder="1" applyAlignment="1">
      <alignment horizontal="center" vertical="center"/>
      <protection/>
    </xf>
    <xf numFmtId="37" fontId="25" fillId="9" borderId="0" xfId="45" applyNumberFormat="1" applyFont="1" applyFill="1" applyBorder="1" applyAlignment="1" applyProtection="1">
      <alignment horizontal="center"/>
      <protection/>
    </xf>
    <xf numFmtId="37" fontId="14" fillId="35" borderId="32" xfId="60" applyFont="1" applyFill="1" applyBorder="1" applyAlignment="1">
      <alignment horizontal="center" vertical="center" wrapText="1"/>
      <protection/>
    </xf>
    <xf numFmtId="37" fontId="15" fillId="35" borderId="12" xfId="60" applyFont="1" applyFill="1" applyBorder="1" applyAlignment="1">
      <alignment horizontal="center" vertical="center" wrapText="1"/>
      <protection/>
    </xf>
    <xf numFmtId="49" fontId="13" fillId="35" borderId="162" xfId="63" applyNumberFormat="1" applyFont="1" applyFill="1" applyBorder="1" applyAlignment="1">
      <alignment horizontal="center" vertical="center" wrapText="1"/>
      <protection/>
    </xf>
    <xf numFmtId="49" fontId="13" fillId="35" borderId="163" xfId="63" applyNumberFormat="1" applyFont="1" applyFill="1" applyBorder="1" applyAlignment="1">
      <alignment horizontal="center" vertical="center" wrapText="1"/>
      <protection/>
    </xf>
    <xf numFmtId="49" fontId="13" fillId="35" borderId="102" xfId="63" applyNumberFormat="1" applyFont="1" applyFill="1" applyBorder="1" applyAlignment="1">
      <alignment horizontal="center" vertical="center" wrapText="1"/>
      <protection/>
    </xf>
    <xf numFmtId="1" fontId="5" fillId="35" borderId="164" xfId="63" applyNumberFormat="1" applyFont="1" applyFill="1" applyBorder="1" applyAlignment="1">
      <alignment horizontal="center" vertical="center" wrapText="1"/>
      <protection/>
    </xf>
    <xf numFmtId="1" fontId="5" fillId="35" borderId="165" xfId="63" applyNumberFormat="1" applyFont="1" applyFill="1" applyBorder="1" applyAlignment="1">
      <alignment horizontal="center" vertical="center" wrapText="1"/>
      <protection/>
    </xf>
    <xf numFmtId="1" fontId="5" fillId="35" borderId="42" xfId="63" applyNumberFormat="1" applyFont="1" applyFill="1" applyBorder="1" applyAlignment="1">
      <alignment horizontal="center" vertical="center" wrapText="1"/>
      <protection/>
    </xf>
    <xf numFmtId="49" fontId="5" fillId="35" borderId="166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67" xfId="63" applyNumberFormat="1" applyFont="1" applyFill="1" applyBorder="1" applyAlignment="1">
      <alignment horizontal="center" vertical="center" wrapText="1"/>
      <protection/>
    </xf>
    <xf numFmtId="49" fontId="5" fillId="35" borderId="41" xfId="63" applyNumberFormat="1" applyFont="1" applyFill="1" applyBorder="1" applyAlignment="1">
      <alignment horizontal="center" vertical="center" wrapText="1"/>
      <protection/>
    </xf>
    <xf numFmtId="37" fontId="29" fillId="39" borderId="162" xfId="45" applyNumberFormat="1" applyFont="1" applyFill="1" applyBorder="1" applyAlignment="1" applyProtection="1">
      <alignment horizontal="center"/>
      <protection/>
    </xf>
    <xf numFmtId="37" fontId="29" fillId="39" borderId="163" xfId="45" applyNumberFormat="1" applyFont="1" applyFill="1" applyBorder="1" applyAlignment="1" applyProtection="1">
      <alignment horizontal="center"/>
      <protection/>
    </xf>
    <xf numFmtId="37" fontId="29" fillId="39" borderId="168" xfId="45" applyNumberFormat="1" applyFont="1" applyFill="1" applyBorder="1" applyAlignment="1" applyProtection="1">
      <alignment horizontal="center"/>
      <protection/>
    </xf>
    <xf numFmtId="0" fontId="5" fillId="35" borderId="162" xfId="63" applyFont="1" applyFill="1" applyBorder="1" applyAlignment="1">
      <alignment horizontal="center"/>
      <protection/>
    </xf>
    <xf numFmtId="0" fontId="5" fillId="35" borderId="163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01" xfId="63" applyFont="1" applyFill="1" applyBorder="1" applyAlignment="1">
      <alignment horizontal="center"/>
      <protection/>
    </xf>
    <xf numFmtId="0" fontId="5" fillId="35" borderId="168" xfId="63" applyFont="1" applyFill="1" applyBorder="1" applyAlignment="1">
      <alignment horizontal="center"/>
      <protection/>
    </xf>
    <xf numFmtId="0" fontId="23" fillId="35" borderId="164" xfId="63" applyFont="1" applyFill="1" applyBorder="1" applyAlignment="1">
      <alignment horizontal="center" vertical="center"/>
      <protection/>
    </xf>
    <xf numFmtId="0" fontId="23" fillId="35" borderId="25" xfId="63" applyFont="1" applyFill="1" applyBorder="1" applyAlignment="1">
      <alignment horizontal="center" vertical="center"/>
      <protection/>
    </xf>
    <xf numFmtId="0" fontId="23" fillId="35" borderId="101" xfId="63" applyFont="1" applyFill="1" applyBorder="1" applyAlignment="1">
      <alignment horizontal="center" vertical="center"/>
      <protection/>
    </xf>
    <xf numFmtId="0" fontId="20" fillId="35" borderId="42" xfId="63" applyFont="1" applyFill="1" applyBorder="1" applyAlignment="1">
      <alignment horizontal="center" vertical="center"/>
      <protection/>
    </xf>
    <xf numFmtId="0" fontId="20" fillId="35" borderId="20" xfId="63" applyFont="1" applyFill="1" applyBorder="1" applyAlignment="1">
      <alignment horizontal="center" vertical="center"/>
      <protection/>
    </xf>
    <xf numFmtId="0" fontId="20" fillId="35" borderId="169" xfId="63" applyFont="1" applyFill="1" applyBorder="1" applyAlignment="1">
      <alignment horizontal="center" vertical="center"/>
      <protection/>
    </xf>
    <xf numFmtId="49" fontId="14" fillId="35" borderId="47" xfId="57" applyNumberFormat="1" applyFont="1" applyFill="1" applyBorder="1" applyAlignment="1">
      <alignment horizontal="center" vertical="center" wrapText="1"/>
      <protection/>
    </xf>
    <xf numFmtId="49" fontId="14" fillId="35" borderId="170" xfId="57" applyNumberFormat="1" applyFont="1" applyFill="1" applyBorder="1" applyAlignment="1">
      <alignment horizontal="center" vertical="center" wrapText="1"/>
      <protection/>
    </xf>
    <xf numFmtId="49" fontId="14" fillId="35" borderId="171" xfId="57" applyNumberFormat="1" applyFont="1" applyFill="1" applyBorder="1" applyAlignment="1">
      <alignment horizontal="center" vertical="center" wrapText="1"/>
      <protection/>
    </xf>
    <xf numFmtId="49" fontId="14" fillId="35" borderId="172" xfId="57" applyNumberFormat="1" applyFont="1" applyFill="1" applyBorder="1" applyAlignment="1">
      <alignment horizontal="center" vertical="center" wrapText="1"/>
      <protection/>
    </xf>
    <xf numFmtId="49" fontId="20" fillId="35" borderId="173" xfId="57" applyNumberFormat="1" applyFont="1" applyFill="1" applyBorder="1" applyAlignment="1">
      <alignment horizontal="center" vertical="center" wrapText="1"/>
      <protection/>
    </xf>
    <xf numFmtId="0" fontId="33" fillId="0" borderId="174" xfId="57" applyFont="1" applyBorder="1" applyAlignment="1">
      <alignment horizontal="center" vertical="center" wrapText="1"/>
      <protection/>
    </xf>
    <xf numFmtId="49" fontId="14" fillId="35" borderId="175" xfId="57" applyNumberFormat="1" applyFont="1" applyFill="1" applyBorder="1" applyAlignment="1">
      <alignment horizontal="center" vertical="center" wrapText="1"/>
      <protection/>
    </xf>
    <xf numFmtId="49" fontId="14" fillId="35" borderId="176" xfId="57" applyNumberFormat="1" applyFont="1" applyFill="1" applyBorder="1" applyAlignment="1">
      <alignment horizontal="center" vertical="center" wrapText="1"/>
      <protection/>
    </xf>
    <xf numFmtId="37" fontId="36" fillId="39" borderId="162" xfId="46" applyNumberFormat="1" applyFont="1" applyFill="1" applyBorder="1" applyAlignment="1">
      <alignment horizontal="center"/>
    </xf>
    <xf numFmtId="37" fontId="36" fillId="39" borderId="168" xfId="46" applyNumberFormat="1" applyFont="1" applyFill="1" applyBorder="1" applyAlignment="1">
      <alignment horizontal="center"/>
    </xf>
    <xf numFmtId="0" fontId="23" fillId="35" borderId="34" xfId="57" applyFont="1" applyFill="1" applyBorder="1" applyAlignment="1">
      <alignment horizontal="center" vertical="center"/>
      <protection/>
    </xf>
    <xf numFmtId="0" fontId="23" fillId="35" borderId="31" xfId="57" applyFont="1" applyFill="1" applyBorder="1" applyAlignment="1">
      <alignment horizontal="center" vertical="center"/>
      <protection/>
    </xf>
    <xf numFmtId="0" fontId="23" fillId="35" borderId="33" xfId="57" applyFont="1" applyFill="1" applyBorder="1" applyAlignment="1">
      <alignment horizontal="center" vertical="center"/>
      <protection/>
    </xf>
    <xf numFmtId="1" fontId="14" fillId="35" borderId="177" xfId="57" applyNumberFormat="1" applyFont="1" applyFill="1" applyBorder="1" applyAlignment="1">
      <alignment horizontal="center" vertical="center" wrapText="1"/>
      <protection/>
    </xf>
    <xf numFmtId="0" fontId="15" fillId="35" borderId="72" xfId="57" applyFont="1" applyFill="1" applyBorder="1" applyAlignment="1">
      <alignment vertical="center"/>
      <protection/>
    </xf>
    <xf numFmtId="0" fontId="15" fillId="35" borderId="178" xfId="57" applyFont="1" applyFill="1" applyBorder="1" applyAlignment="1">
      <alignment vertical="center"/>
      <protection/>
    </xf>
    <xf numFmtId="0" fontId="15" fillId="35" borderId="64" xfId="57" applyFont="1" applyFill="1" applyBorder="1" applyAlignment="1">
      <alignment vertical="center"/>
      <protection/>
    </xf>
    <xf numFmtId="1" fontId="20" fillId="35" borderId="179" xfId="57" applyNumberFormat="1" applyFont="1" applyFill="1" applyBorder="1" applyAlignment="1">
      <alignment horizontal="center" vertical="center" wrapText="1"/>
      <protection/>
    </xf>
    <xf numFmtId="1" fontId="20" fillId="35" borderId="180" xfId="57" applyNumberFormat="1" applyFont="1" applyFill="1" applyBorder="1" applyAlignment="1">
      <alignment horizontal="center" vertical="center" wrapText="1"/>
      <protection/>
    </xf>
    <xf numFmtId="0" fontId="32" fillId="35" borderId="57" xfId="57" applyFont="1" applyFill="1" applyBorder="1" applyAlignment="1">
      <alignment horizontal="center" vertical="center" wrapText="1"/>
      <protection/>
    </xf>
    <xf numFmtId="49" fontId="20" fillId="35" borderId="56" xfId="57" applyNumberFormat="1" applyFont="1" applyFill="1" applyBorder="1" applyAlignment="1">
      <alignment horizontal="center" vertical="center" wrapText="1"/>
      <protection/>
    </xf>
    <xf numFmtId="49" fontId="20" fillId="35" borderId="54" xfId="57" applyNumberFormat="1" applyFont="1" applyFill="1" applyBorder="1" applyAlignment="1">
      <alignment horizontal="center" vertical="center" wrapText="1"/>
      <protection/>
    </xf>
    <xf numFmtId="49" fontId="20" fillId="35" borderId="181" xfId="57" applyNumberFormat="1" applyFont="1" applyFill="1" applyBorder="1" applyAlignment="1">
      <alignment horizontal="center" vertical="center" wrapText="1"/>
      <protection/>
    </xf>
    <xf numFmtId="49" fontId="14" fillId="35" borderId="182" xfId="57" applyNumberFormat="1" applyFont="1" applyFill="1" applyBorder="1" applyAlignment="1">
      <alignment horizontal="center" vertical="center" wrapText="1"/>
      <protection/>
    </xf>
    <xf numFmtId="0" fontId="20" fillId="35" borderId="18" xfId="57" applyFont="1" applyFill="1" applyBorder="1" applyAlignment="1">
      <alignment horizontal="center" vertical="center"/>
      <protection/>
    </xf>
    <xf numFmtId="0" fontId="20" fillId="35" borderId="0" xfId="57" applyFont="1" applyFill="1" applyBorder="1" applyAlignment="1">
      <alignment horizontal="center" vertical="center"/>
      <protection/>
    </xf>
    <xf numFmtId="0" fontId="20" fillId="35" borderId="17" xfId="57" applyFont="1" applyFill="1" applyBorder="1" applyAlignment="1">
      <alignment horizontal="center" vertical="center"/>
      <protection/>
    </xf>
    <xf numFmtId="49" fontId="20" fillId="35" borderId="102" xfId="57" applyNumberFormat="1" applyFont="1" applyFill="1" applyBorder="1" applyAlignment="1">
      <alignment horizontal="center" vertical="center" wrapText="1"/>
      <protection/>
    </xf>
    <xf numFmtId="49" fontId="20" fillId="35" borderId="183" xfId="57" applyNumberFormat="1" applyFont="1" applyFill="1" applyBorder="1" applyAlignment="1">
      <alignment horizontal="center" vertical="center" wrapText="1"/>
      <protection/>
    </xf>
    <xf numFmtId="49" fontId="20" fillId="35" borderId="26" xfId="57" applyNumberFormat="1" applyFont="1" applyFill="1" applyBorder="1" applyAlignment="1">
      <alignment horizontal="center" vertical="center" wrapText="1"/>
      <protection/>
    </xf>
    <xf numFmtId="49" fontId="20" fillId="35" borderId="167" xfId="57" applyNumberFormat="1" applyFont="1" applyFill="1" applyBorder="1" applyAlignment="1">
      <alignment horizontal="center" vertical="center" wrapText="1"/>
      <protection/>
    </xf>
    <xf numFmtId="0" fontId="21" fillId="35" borderId="133" xfId="57" applyFont="1" applyFill="1" applyBorder="1" applyAlignment="1">
      <alignment horizontal="center"/>
      <protection/>
    </xf>
    <xf numFmtId="0" fontId="21" fillId="35" borderId="184" xfId="57" applyFont="1" applyFill="1" applyBorder="1" applyAlignment="1">
      <alignment horizontal="center"/>
      <protection/>
    </xf>
    <xf numFmtId="0" fontId="21" fillId="35" borderId="185" xfId="57" applyFont="1" applyFill="1" applyBorder="1" applyAlignment="1">
      <alignment horizontal="center"/>
      <protection/>
    </xf>
    <xf numFmtId="0" fontId="21" fillId="35" borderId="135" xfId="57" applyFont="1" applyFill="1" applyBorder="1" applyAlignment="1">
      <alignment horizontal="center"/>
      <protection/>
    </xf>
    <xf numFmtId="0" fontId="21" fillId="35" borderId="186" xfId="57" applyFont="1" applyFill="1" applyBorder="1" applyAlignment="1">
      <alignment horizontal="center"/>
      <protection/>
    </xf>
    <xf numFmtId="1" fontId="21" fillId="35" borderId="177" xfId="57" applyNumberFormat="1" applyFont="1" applyFill="1" applyBorder="1" applyAlignment="1">
      <alignment horizontal="center" vertical="center" wrapText="1"/>
      <protection/>
    </xf>
    <xf numFmtId="0" fontId="34" fillId="35" borderId="72" xfId="57" applyFont="1" applyFill="1" applyBorder="1" applyAlignment="1">
      <alignment vertical="center"/>
      <protection/>
    </xf>
    <xf numFmtId="0" fontId="34" fillId="35" borderId="178" xfId="57" applyFont="1" applyFill="1" applyBorder="1" applyAlignment="1">
      <alignment vertical="center"/>
      <protection/>
    </xf>
    <xf numFmtId="0" fontId="34" fillId="35" borderId="64" xfId="57" applyFont="1" applyFill="1" applyBorder="1" applyAlignment="1">
      <alignment vertical="center"/>
      <protection/>
    </xf>
    <xf numFmtId="0" fontId="38" fillId="35" borderId="18" xfId="57" applyFont="1" applyFill="1" applyBorder="1" applyAlignment="1">
      <alignment horizontal="center" vertical="center"/>
      <protection/>
    </xf>
    <xf numFmtId="0" fontId="38" fillId="35" borderId="0" xfId="57" applyFont="1" applyFill="1" applyBorder="1" applyAlignment="1">
      <alignment horizontal="center" vertical="center"/>
      <protection/>
    </xf>
    <xf numFmtId="0" fontId="38" fillId="35" borderId="17" xfId="57" applyFont="1" applyFill="1" applyBorder="1" applyAlignment="1">
      <alignment horizontal="center" vertical="center"/>
      <protection/>
    </xf>
    <xf numFmtId="1" fontId="13" fillId="35" borderId="187" xfId="64" applyNumberFormat="1" applyFont="1" applyFill="1" applyBorder="1" applyAlignment="1">
      <alignment horizontal="center" vertical="center" wrapText="1"/>
      <protection/>
    </xf>
    <xf numFmtId="0" fontId="6" fillId="35" borderId="151" xfId="64" applyFont="1" applyFill="1" applyBorder="1" applyAlignment="1">
      <alignment vertical="center"/>
      <protection/>
    </xf>
    <xf numFmtId="0" fontId="11" fillId="0" borderId="188" xfId="55" applyBorder="1" applyAlignment="1">
      <alignment vertical="center"/>
      <protection/>
    </xf>
    <xf numFmtId="0" fontId="38" fillId="35" borderId="23" xfId="64" applyFont="1" applyFill="1" applyBorder="1" applyAlignment="1">
      <alignment horizontal="center" vertical="center"/>
      <protection/>
    </xf>
    <xf numFmtId="0" fontId="38" fillId="35" borderId="20" xfId="64" applyFont="1" applyFill="1" applyBorder="1" applyAlignment="1">
      <alignment horizontal="center" vertical="center"/>
      <protection/>
    </xf>
    <xf numFmtId="0" fontId="38" fillId="35" borderId="22" xfId="64" applyFont="1" applyFill="1" applyBorder="1" applyAlignment="1">
      <alignment horizontal="center" vertical="center"/>
      <protection/>
    </xf>
    <xf numFmtId="0" fontId="13" fillId="35" borderId="163" xfId="64" applyFont="1" applyFill="1" applyBorder="1" applyAlignment="1">
      <alignment horizontal="center" vertical="center"/>
      <protection/>
    </xf>
    <xf numFmtId="0" fontId="13" fillId="35" borderId="168" xfId="64" applyFont="1" applyFill="1" applyBorder="1" applyAlignment="1">
      <alignment horizontal="center" vertical="center"/>
      <protection/>
    </xf>
    <xf numFmtId="0" fontId="13" fillId="35" borderId="189" xfId="64" applyFont="1" applyFill="1" applyBorder="1" applyAlignment="1">
      <alignment horizontal="center" vertical="center"/>
      <protection/>
    </xf>
    <xf numFmtId="0" fontId="38" fillId="35" borderId="34" xfId="64" applyFont="1" applyFill="1" applyBorder="1" applyAlignment="1">
      <alignment horizontal="center" vertical="center"/>
      <protection/>
    </xf>
    <xf numFmtId="0" fontId="38" fillId="35" borderId="31" xfId="64" applyFont="1" applyFill="1" applyBorder="1" applyAlignment="1">
      <alignment horizontal="center" vertical="center"/>
      <protection/>
    </xf>
    <xf numFmtId="0" fontId="38" fillId="35" borderId="33" xfId="64" applyFont="1" applyFill="1" applyBorder="1" applyAlignment="1">
      <alignment horizontal="center" vertical="center"/>
      <protection/>
    </xf>
    <xf numFmtId="49" fontId="13" fillId="35" borderId="163" xfId="64" applyNumberFormat="1" applyFont="1" applyFill="1" applyBorder="1" applyAlignment="1">
      <alignment horizontal="center" vertical="center" wrapText="1"/>
      <protection/>
    </xf>
    <xf numFmtId="49" fontId="13" fillId="35" borderId="168" xfId="64" applyNumberFormat="1" applyFont="1" applyFill="1" applyBorder="1" applyAlignment="1">
      <alignment horizontal="center" vertical="center" wrapText="1"/>
      <protection/>
    </xf>
    <xf numFmtId="1" fontId="13" fillId="35" borderId="162" xfId="64" applyNumberFormat="1" applyFont="1" applyFill="1" applyBorder="1" applyAlignment="1">
      <alignment horizontal="center" vertical="center" wrapText="1"/>
      <protection/>
    </xf>
    <xf numFmtId="1" fontId="13" fillId="35" borderId="163" xfId="64" applyNumberFormat="1" applyFont="1" applyFill="1" applyBorder="1" applyAlignment="1">
      <alignment horizontal="center" vertical="center" wrapText="1"/>
      <protection/>
    </xf>
    <xf numFmtId="1" fontId="13" fillId="35" borderId="168" xfId="64" applyNumberFormat="1" applyFont="1" applyFill="1" applyBorder="1" applyAlignment="1">
      <alignment horizontal="center" vertical="center" wrapText="1"/>
      <protection/>
    </xf>
    <xf numFmtId="1" fontId="13" fillId="35" borderId="189" xfId="64" applyNumberFormat="1" applyFont="1" applyFill="1" applyBorder="1" applyAlignment="1">
      <alignment horizontal="center" vertical="center" wrapText="1"/>
      <protection/>
    </xf>
    <xf numFmtId="37" fontId="39" fillId="39" borderId="162" xfId="45" applyNumberFormat="1" applyFont="1" applyFill="1" applyBorder="1" applyAlignment="1" applyProtection="1">
      <alignment horizontal="center"/>
      <protection/>
    </xf>
    <xf numFmtId="37" fontId="39" fillId="39" borderId="163" xfId="45" applyNumberFormat="1" applyFont="1" applyFill="1" applyBorder="1" applyAlignment="1" applyProtection="1">
      <alignment horizontal="center"/>
      <protection/>
    </xf>
    <xf numFmtId="37" fontId="39" fillId="39" borderId="168" xfId="45" applyNumberFormat="1" applyFont="1" applyFill="1" applyBorder="1" applyAlignment="1" applyProtection="1">
      <alignment horizontal="center"/>
      <protection/>
    </xf>
    <xf numFmtId="49" fontId="14" fillId="35" borderId="190" xfId="57" applyNumberFormat="1" applyFont="1" applyFill="1" applyBorder="1" applyAlignment="1">
      <alignment horizontal="center" vertical="center" wrapText="1"/>
      <protection/>
    </xf>
    <xf numFmtId="49" fontId="14" fillId="35" borderId="191" xfId="57" applyNumberFormat="1" applyFont="1" applyFill="1" applyBorder="1" applyAlignment="1">
      <alignment horizontal="center" vertical="center" wrapText="1"/>
      <protection/>
    </xf>
    <xf numFmtId="49" fontId="14" fillId="35" borderId="192" xfId="57" applyNumberFormat="1" applyFont="1" applyFill="1" applyBorder="1" applyAlignment="1">
      <alignment horizontal="center" vertical="center" wrapText="1"/>
      <protection/>
    </xf>
    <xf numFmtId="49" fontId="20" fillId="35" borderId="193" xfId="57" applyNumberFormat="1" applyFont="1" applyFill="1" applyBorder="1" applyAlignment="1">
      <alignment horizontal="center" vertical="center" wrapText="1"/>
      <protection/>
    </xf>
    <xf numFmtId="0" fontId="33" fillId="0" borderId="194" xfId="57" applyFont="1" applyBorder="1" applyAlignment="1">
      <alignment horizontal="center" vertical="center" wrapText="1"/>
      <protection/>
    </xf>
    <xf numFmtId="0" fontId="38" fillId="35" borderId="34" xfId="57" applyFont="1" applyFill="1" applyBorder="1" applyAlignment="1">
      <alignment horizontal="center" vertical="center"/>
      <protection/>
    </xf>
    <xf numFmtId="0" fontId="38" fillId="35" borderId="31" xfId="57" applyFont="1" applyFill="1" applyBorder="1" applyAlignment="1">
      <alignment horizontal="center" vertical="center"/>
      <protection/>
    </xf>
    <xf numFmtId="0" fontId="38" fillId="35" borderId="33" xfId="57" applyFont="1" applyFill="1" applyBorder="1" applyAlignment="1">
      <alignment horizontal="center" vertical="center"/>
      <protection/>
    </xf>
    <xf numFmtId="1" fontId="13" fillId="35" borderId="122" xfId="57" applyNumberFormat="1" applyFont="1" applyFill="1" applyBorder="1" applyAlignment="1">
      <alignment horizontal="center" vertical="center" wrapText="1"/>
      <protection/>
    </xf>
    <xf numFmtId="1" fontId="13" fillId="35" borderId="150" xfId="57" applyNumberFormat="1" applyFont="1" applyFill="1" applyBorder="1" applyAlignment="1">
      <alignment horizontal="center" vertical="center" wrapText="1"/>
      <protection/>
    </xf>
    <xf numFmtId="0" fontId="6" fillId="35" borderId="195" xfId="57" applyFont="1" applyFill="1" applyBorder="1" applyAlignment="1">
      <alignment horizontal="center" vertical="center" wrapText="1"/>
      <protection/>
    </xf>
    <xf numFmtId="49" fontId="14" fillId="35" borderId="121" xfId="57" applyNumberFormat="1" applyFont="1" applyFill="1" applyBorder="1" applyAlignment="1">
      <alignment horizontal="center" vertical="center" wrapText="1"/>
      <protection/>
    </xf>
    <xf numFmtId="49" fontId="14" fillId="35" borderId="196" xfId="57" applyNumberFormat="1" applyFont="1" applyFill="1" applyBorder="1" applyAlignment="1">
      <alignment horizontal="center" vertical="center" wrapText="1"/>
      <protection/>
    </xf>
    <xf numFmtId="1" fontId="14" fillId="35" borderId="118" xfId="57" applyNumberFormat="1" applyFont="1" applyFill="1" applyBorder="1" applyAlignment="1">
      <alignment horizontal="center" vertical="center" wrapText="1"/>
      <protection/>
    </xf>
    <xf numFmtId="1" fontId="14" fillId="35" borderId="130" xfId="57" applyNumberFormat="1" applyFont="1" applyFill="1" applyBorder="1" applyAlignment="1">
      <alignment horizontal="center" vertical="center" wrapText="1"/>
      <protection/>
    </xf>
    <xf numFmtId="0" fontId="15" fillId="35" borderId="156" xfId="57" applyFont="1" applyFill="1" applyBorder="1" applyAlignment="1">
      <alignment horizontal="center" vertical="center" wrapText="1"/>
      <protection/>
    </xf>
    <xf numFmtId="1" fontId="13" fillId="35" borderId="46" xfId="57" applyNumberFormat="1" applyFont="1" applyFill="1" applyBorder="1" applyAlignment="1">
      <alignment horizontal="center" vertical="center" wrapText="1"/>
      <protection/>
    </xf>
    <xf numFmtId="1" fontId="13" fillId="35" borderId="158" xfId="57" applyNumberFormat="1" applyFont="1" applyFill="1" applyBorder="1" applyAlignment="1">
      <alignment horizontal="center" vertical="center" wrapText="1"/>
      <protection/>
    </xf>
    <xf numFmtId="0" fontId="6" fillId="35" borderId="59" xfId="57" applyFont="1" applyFill="1" applyBorder="1" applyAlignment="1">
      <alignment horizontal="center" vertical="center" wrapText="1"/>
      <protection/>
    </xf>
    <xf numFmtId="0" fontId="14" fillId="35" borderId="133" xfId="57" applyFont="1" applyFill="1" applyBorder="1" applyAlignment="1">
      <alignment horizontal="center"/>
      <protection/>
    </xf>
    <xf numFmtId="0" fontId="14" fillId="35" borderId="184" xfId="57" applyFont="1" applyFill="1" applyBorder="1" applyAlignment="1">
      <alignment horizontal="center"/>
      <protection/>
    </xf>
    <xf numFmtId="0" fontId="14" fillId="35" borderId="185" xfId="57" applyFont="1" applyFill="1" applyBorder="1" applyAlignment="1">
      <alignment horizontal="center"/>
      <protection/>
    </xf>
    <xf numFmtId="0" fontId="14" fillId="35" borderId="134" xfId="57" applyFont="1" applyFill="1" applyBorder="1" applyAlignment="1">
      <alignment horizontal="center"/>
      <protection/>
    </xf>
    <xf numFmtId="0" fontId="14" fillId="35" borderId="135" xfId="57" applyFont="1" applyFill="1" applyBorder="1" applyAlignment="1">
      <alignment horizontal="center"/>
      <protection/>
    </xf>
    <xf numFmtId="49" fontId="14" fillId="35" borderId="197" xfId="57" applyNumberFormat="1" applyFont="1" applyFill="1" applyBorder="1" applyAlignment="1">
      <alignment horizontal="center" vertical="center" wrapText="1"/>
      <protection/>
    </xf>
    <xf numFmtId="1" fontId="5" fillId="35" borderId="46" xfId="57" applyNumberFormat="1" applyFont="1" applyFill="1" applyBorder="1" applyAlignment="1">
      <alignment horizontal="center" vertical="center" wrapText="1"/>
      <protection/>
    </xf>
    <xf numFmtId="1" fontId="5" fillId="35" borderId="158" xfId="57" applyNumberFormat="1" applyFont="1" applyFill="1" applyBorder="1" applyAlignment="1">
      <alignment horizontal="center" vertical="center" wrapText="1"/>
      <protection/>
    </xf>
    <xf numFmtId="0" fontId="3" fillId="35" borderId="59" xfId="57" applyFont="1" applyFill="1" applyBorder="1" applyAlignment="1">
      <alignment horizontal="center" vertical="center" wrapText="1"/>
      <protection/>
    </xf>
    <xf numFmtId="1" fontId="5" fillId="35" borderId="122" xfId="57" applyNumberFormat="1" applyFont="1" applyFill="1" applyBorder="1" applyAlignment="1">
      <alignment horizontal="center" vertical="center" wrapText="1"/>
      <protection/>
    </xf>
    <xf numFmtId="1" fontId="5" fillId="35" borderId="150" xfId="57" applyNumberFormat="1" applyFont="1" applyFill="1" applyBorder="1" applyAlignment="1">
      <alignment horizontal="center" vertical="center" wrapText="1"/>
      <protection/>
    </xf>
    <xf numFmtId="0" fontId="3" fillId="35" borderId="195" xfId="57" applyFont="1" applyFill="1" applyBorder="1" applyAlignment="1">
      <alignment horizontal="center" vertical="center" wrapText="1"/>
      <protection/>
    </xf>
    <xf numFmtId="49" fontId="20" fillId="35" borderId="198" xfId="57" applyNumberFormat="1" applyFont="1" applyFill="1" applyBorder="1" applyAlignment="1">
      <alignment horizontal="center" vertical="center" wrapText="1"/>
      <protection/>
    </xf>
    <xf numFmtId="0" fontId="33" fillId="0" borderId="91" xfId="57" applyFont="1" applyBorder="1" applyAlignment="1">
      <alignment horizontal="center" vertical="center" wrapText="1"/>
      <protection/>
    </xf>
    <xf numFmtId="1" fontId="5" fillId="35" borderId="118" xfId="57" applyNumberFormat="1" applyFont="1" applyFill="1" applyBorder="1" applyAlignment="1">
      <alignment horizontal="center" vertical="center" wrapText="1"/>
      <protection/>
    </xf>
    <xf numFmtId="1" fontId="5" fillId="35" borderId="130" xfId="57" applyNumberFormat="1" applyFont="1" applyFill="1" applyBorder="1" applyAlignment="1">
      <alignment horizontal="center" vertical="center" wrapText="1"/>
      <protection/>
    </xf>
    <xf numFmtId="0" fontId="3" fillId="35" borderId="156" xfId="57" applyFont="1" applyFill="1" applyBorder="1" applyAlignment="1">
      <alignment horizontal="center" vertical="center" wrapText="1"/>
      <protection/>
    </xf>
    <xf numFmtId="1" fontId="13" fillId="35" borderId="118" xfId="57" applyNumberFormat="1" applyFont="1" applyFill="1" applyBorder="1" applyAlignment="1">
      <alignment horizontal="center" vertical="center" wrapText="1"/>
      <protection/>
    </xf>
    <xf numFmtId="1" fontId="13" fillId="35" borderId="130" xfId="57" applyNumberFormat="1" applyFont="1" applyFill="1" applyBorder="1" applyAlignment="1">
      <alignment horizontal="center" vertical="center" wrapText="1"/>
      <protection/>
    </xf>
    <xf numFmtId="0" fontId="6" fillId="35" borderId="156" xfId="57" applyFont="1" applyFill="1" applyBorder="1" applyAlignment="1">
      <alignment horizontal="center" vertical="center" wrapText="1"/>
      <protection/>
    </xf>
    <xf numFmtId="49" fontId="14" fillId="35" borderId="183" xfId="57" applyNumberFormat="1" applyFont="1" applyFill="1" applyBorder="1" applyAlignment="1">
      <alignment horizontal="center" vertical="center" wrapText="1"/>
      <protection/>
    </xf>
    <xf numFmtId="49" fontId="14" fillId="35" borderId="26" xfId="57" applyNumberFormat="1" applyFont="1" applyFill="1" applyBorder="1" applyAlignment="1">
      <alignment horizontal="center" vertical="center" wrapText="1"/>
      <protection/>
    </xf>
    <xf numFmtId="49" fontId="20" fillId="35" borderId="199" xfId="57" applyNumberFormat="1" applyFont="1" applyFill="1" applyBorder="1" applyAlignment="1">
      <alignment horizontal="center" vertical="center" wrapText="1"/>
      <protection/>
    </xf>
    <xf numFmtId="1" fontId="20" fillId="35" borderId="177" xfId="57" applyNumberFormat="1" applyFont="1" applyFill="1" applyBorder="1" applyAlignment="1">
      <alignment horizontal="center" vertical="center" wrapText="1"/>
      <protection/>
    </xf>
    <xf numFmtId="0" fontId="32" fillId="35" borderId="72" xfId="57" applyFont="1" applyFill="1" applyBorder="1" applyAlignment="1">
      <alignment vertical="center"/>
      <protection/>
    </xf>
    <xf numFmtId="0" fontId="32" fillId="35" borderId="178" xfId="57" applyFont="1" applyFill="1" applyBorder="1" applyAlignment="1">
      <alignment vertical="center"/>
      <protection/>
    </xf>
    <xf numFmtId="0" fontId="32" fillId="35" borderId="64" xfId="57" applyFont="1" applyFill="1" applyBorder="1" applyAlignment="1">
      <alignment vertical="center"/>
      <protection/>
    </xf>
    <xf numFmtId="0" fontId="125" fillId="3" borderId="34" xfId="56" applyFont="1" applyFill="1" applyBorder="1">
      <alignment/>
      <protection/>
    </xf>
    <xf numFmtId="0" fontId="126" fillId="3" borderId="33" xfId="56" applyFont="1" applyFill="1" applyBorder="1">
      <alignment/>
      <protection/>
    </xf>
    <xf numFmtId="0" fontId="127" fillId="3" borderId="18" xfId="56" applyFont="1" applyFill="1" applyBorder="1">
      <alignment/>
      <protection/>
    </xf>
    <xf numFmtId="0" fontId="126" fillId="3" borderId="17" xfId="56" applyFont="1" applyFill="1" applyBorder="1">
      <alignment/>
      <protection/>
    </xf>
    <xf numFmtId="0" fontId="128" fillId="3" borderId="18" xfId="56" applyFont="1" applyFill="1" applyBorder="1">
      <alignment/>
      <protection/>
    </xf>
    <xf numFmtId="0" fontId="129" fillId="3" borderId="18" xfId="56" applyFont="1" applyFill="1" applyBorder="1">
      <alignment/>
      <protection/>
    </xf>
    <xf numFmtId="0" fontId="125" fillId="3" borderId="18" xfId="56" applyFont="1" applyFill="1" applyBorder="1">
      <alignment/>
      <protection/>
    </xf>
    <xf numFmtId="0" fontId="125" fillId="3" borderId="200" xfId="56" applyFont="1" applyFill="1" applyBorder="1">
      <alignment/>
      <protection/>
    </xf>
    <xf numFmtId="0" fontId="126" fillId="3" borderId="77" xfId="56" applyFont="1" applyFill="1" applyBorder="1">
      <alignment/>
      <protection/>
    </xf>
    <xf numFmtId="0" fontId="42" fillId="40" borderId="201" xfId="56" applyFont="1" applyFill="1" applyBorder="1" applyAlignment="1">
      <alignment horizontal="center"/>
      <protection/>
    </xf>
    <xf numFmtId="0" fontId="42" fillId="40" borderId="202" xfId="56" applyFont="1" applyFill="1" applyBorder="1" applyAlignment="1">
      <alignment horizontal="center"/>
      <protection/>
    </xf>
    <xf numFmtId="0" fontId="130" fillId="40" borderId="18" xfId="56" applyFont="1" applyFill="1" applyBorder="1" applyAlignment="1">
      <alignment horizontal="center"/>
      <protection/>
    </xf>
    <xf numFmtId="0" fontId="130" fillId="40" borderId="17" xfId="56" applyFont="1" applyFill="1" applyBorder="1" applyAlignment="1">
      <alignment horizontal="center"/>
      <protection/>
    </xf>
    <xf numFmtId="0" fontId="43" fillId="40" borderId="18" xfId="56" applyFont="1" applyFill="1" applyBorder="1" applyAlignment="1">
      <alignment horizontal="center"/>
      <protection/>
    </xf>
    <xf numFmtId="0" fontId="43" fillId="40" borderId="17" xfId="56" applyFont="1" applyFill="1" applyBorder="1" applyAlignment="1">
      <alignment horizontal="center"/>
      <protection/>
    </xf>
    <xf numFmtId="0" fontId="41" fillId="40" borderId="14" xfId="56" applyFont="1" applyFill="1" applyBorder="1">
      <alignment/>
      <protection/>
    </xf>
    <xf numFmtId="0" fontId="41" fillId="40" borderId="13" xfId="56" applyFont="1" applyFill="1" applyBorder="1">
      <alignment/>
      <protection/>
    </xf>
    <xf numFmtId="0" fontId="46" fillId="36" borderId="203" xfId="56" applyFont="1" applyFill="1" applyBorder="1">
      <alignment/>
      <protection/>
    </xf>
    <xf numFmtId="0" fontId="47" fillId="36" borderId="161" xfId="45" applyFont="1" applyFill="1" applyBorder="1" applyAlignment="1" applyProtection="1">
      <alignment horizontal="left" indent="1"/>
      <protection/>
    </xf>
    <xf numFmtId="0" fontId="46" fillId="3" borderId="204" xfId="56" applyFont="1" applyFill="1" applyBorder="1">
      <alignment/>
      <protection/>
    </xf>
    <xf numFmtId="0" fontId="47" fillId="3" borderId="115" xfId="45" applyFont="1" applyFill="1" applyBorder="1" applyAlignment="1" applyProtection="1">
      <alignment horizontal="left" indent="1"/>
      <protection/>
    </xf>
    <xf numFmtId="0" fontId="46" fillId="36" borderId="204" xfId="56" applyFont="1" applyFill="1" applyBorder="1">
      <alignment/>
      <protection/>
    </xf>
    <xf numFmtId="0" fontId="47" fillId="36" borderId="115" xfId="45" applyFont="1" applyFill="1" applyBorder="1" applyAlignment="1" applyProtection="1">
      <alignment horizontal="left" indent="1"/>
      <protection/>
    </xf>
    <xf numFmtId="0" fontId="46" fillId="36" borderId="18" xfId="56" applyFont="1" applyFill="1" applyBorder="1">
      <alignment/>
      <protection/>
    </xf>
    <xf numFmtId="0" fontId="47" fillId="36" borderId="93" xfId="45" applyFont="1" applyFill="1" applyBorder="1" applyAlignment="1" applyProtection="1">
      <alignment horizontal="left" indent="1"/>
      <protection/>
    </xf>
    <xf numFmtId="0" fontId="46" fillId="3" borderId="14" xfId="56" applyFont="1" applyFill="1" applyBorder="1">
      <alignment/>
      <protection/>
    </xf>
    <xf numFmtId="0" fontId="47" fillId="3" borderId="156" xfId="45" applyFont="1" applyFill="1" applyBorder="1" applyAlignment="1" applyProtection="1">
      <alignment horizontal="left" inden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55"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4162425</xdr:colOff>
      <xdr:row>1</xdr:row>
      <xdr:rowOff>76200</xdr:rowOff>
    </xdr:from>
    <xdr:to>
      <xdr:col>2</xdr:col>
      <xdr:colOff>4991100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477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209550</xdr:rowOff>
    </xdr:from>
    <xdr:to>
      <xdr:col>13</xdr:col>
      <xdr:colOff>552450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8105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26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2"/>
  <sheetViews>
    <sheetView showGridLines="0" showRowColHeaders="0" tabSelected="1" zoomScale="110" zoomScaleNormal="110" zoomScalePageLayoutView="0" workbookViewId="0" topLeftCell="A1">
      <selection activeCell="F17" sqref="F17"/>
    </sheetView>
  </sheetViews>
  <sheetFormatPr defaultColWidth="11.421875" defaultRowHeight="15"/>
  <cols>
    <col min="1" max="1" width="4.8515625" style="452" customWidth="1"/>
    <col min="2" max="2" width="15.421875" style="452" customWidth="1"/>
    <col min="3" max="3" width="76.421875" style="452" customWidth="1"/>
    <col min="4" max="16384" width="11.421875" style="452" customWidth="1"/>
  </cols>
  <sheetData>
    <row r="1" ht="2.25" customHeight="1" thickBot="1">
      <c r="B1" s="451"/>
    </row>
    <row r="2" spans="2:3" ht="11.25" customHeight="1" thickTop="1">
      <c r="B2" s="643"/>
      <c r="C2" s="644"/>
    </row>
    <row r="3" spans="2:3" ht="21.75" customHeight="1">
      <c r="B3" s="645" t="s">
        <v>301</v>
      </c>
      <c r="C3" s="646"/>
    </row>
    <row r="4" spans="2:3" ht="18" customHeight="1">
      <c r="B4" s="647" t="s">
        <v>302</v>
      </c>
      <c r="C4" s="646"/>
    </row>
    <row r="5" spans="2:3" ht="18" customHeight="1">
      <c r="B5" s="648" t="s">
        <v>303</v>
      </c>
      <c r="C5" s="646"/>
    </row>
    <row r="6" spans="2:3" ht="9" customHeight="1">
      <c r="B6" s="649"/>
      <c r="C6" s="646"/>
    </row>
    <row r="7" spans="2:3" ht="3" customHeight="1">
      <c r="B7" s="650"/>
      <c r="C7" s="651"/>
    </row>
    <row r="8" spans="2:5" ht="24.75">
      <c r="B8" s="652" t="s">
        <v>347</v>
      </c>
      <c r="C8" s="653"/>
      <c r="E8" s="453"/>
    </row>
    <row r="9" spans="2:5" ht="23.25">
      <c r="B9" s="654" t="s">
        <v>78</v>
      </c>
      <c r="C9" s="655"/>
      <c r="E9" s="453"/>
    </row>
    <row r="10" spans="2:3" ht="20.25" customHeight="1">
      <c r="B10" s="656" t="s">
        <v>304</v>
      </c>
      <c r="C10" s="657"/>
    </row>
    <row r="11" spans="2:3" ht="4.5" customHeight="1" thickBot="1">
      <c r="B11" s="658"/>
      <c r="C11" s="659"/>
    </row>
    <row r="12" spans="2:3" ht="19.5" customHeight="1" thickBot="1" thickTop="1">
      <c r="B12" s="454" t="s">
        <v>305</v>
      </c>
      <c r="C12" s="455" t="s">
        <v>306</v>
      </c>
    </row>
    <row r="13" spans="2:3" ht="19.5" customHeight="1" thickTop="1">
      <c r="B13" s="660" t="s">
        <v>307</v>
      </c>
      <c r="C13" s="661" t="s">
        <v>308</v>
      </c>
    </row>
    <row r="14" spans="2:3" ht="19.5" customHeight="1">
      <c r="B14" s="662" t="s">
        <v>309</v>
      </c>
      <c r="C14" s="663" t="s">
        <v>310</v>
      </c>
    </row>
    <row r="15" spans="2:3" ht="19.5" customHeight="1">
      <c r="B15" s="664" t="s">
        <v>311</v>
      </c>
      <c r="C15" s="665" t="s">
        <v>312</v>
      </c>
    </row>
    <row r="16" spans="2:3" ht="19.5" customHeight="1">
      <c r="B16" s="662" t="s">
        <v>313</v>
      </c>
      <c r="C16" s="663" t="s">
        <v>314</v>
      </c>
    </row>
    <row r="17" spans="2:3" ht="19.5" customHeight="1">
      <c r="B17" s="664" t="s">
        <v>315</v>
      </c>
      <c r="C17" s="665" t="s">
        <v>316</v>
      </c>
    </row>
    <row r="18" spans="2:3" ht="19.5" customHeight="1">
      <c r="B18" s="662" t="s">
        <v>317</v>
      </c>
      <c r="C18" s="663" t="s">
        <v>318</v>
      </c>
    </row>
    <row r="19" spans="2:3" ht="19.5" customHeight="1">
      <c r="B19" s="664" t="s">
        <v>319</v>
      </c>
      <c r="C19" s="665" t="s">
        <v>320</v>
      </c>
    </row>
    <row r="20" spans="2:3" ht="19.5" customHeight="1">
      <c r="B20" s="662" t="s">
        <v>321</v>
      </c>
      <c r="C20" s="663" t="s">
        <v>322</v>
      </c>
    </row>
    <row r="21" spans="2:3" ht="19.5" customHeight="1">
      <c r="B21" s="664" t="s">
        <v>323</v>
      </c>
      <c r="C21" s="665" t="s">
        <v>324</v>
      </c>
    </row>
    <row r="22" spans="2:3" ht="19.5" customHeight="1">
      <c r="B22" s="662" t="s">
        <v>325</v>
      </c>
      <c r="C22" s="663" t="s">
        <v>326</v>
      </c>
    </row>
    <row r="23" spans="2:3" ht="19.5" customHeight="1">
      <c r="B23" s="664" t="s">
        <v>327</v>
      </c>
      <c r="C23" s="665" t="s">
        <v>328</v>
      </c>
    </row>
    <row r="24" spans="2:3" ht="19.5" customHeight="1">
      <c r="B24" s="662" t="s">
        <v>329</v>
      </c>
      <c r="C24" s="663" t="s">
        <v>330</v>
      </c>
    </row>
    <row r="25" spans="2:3" ht="19.5" customHeight="1">
      <c r="B25" s="666" t="s">
        <v>331</v>
      </c>
      <c r="C25" s="667" t="s">
        <v>332</v>
      </c>
    </row>
    <row r="26" spans="2:3" ht="19.5" customHeight="1" thickBot="1">
      <c r="B26" s="668" t="s">
        <v>333</v>
      </c>
      <c r="C26" s="669" t="s">
        <v>334</v>
      </c>
    </row>
    <row r="27" ht="10.5" customHeight="1" thickTop="1"/>
    <row r="28" ht="6" customHeight="1"/>
    <row r="29" ht="15">
      <c r="B29" s="456" t="s">
        <v>335</v>
      </c>
    </row>
    <row r="30" ht="14.25">
      <c r="B30" s="457" t="s">
        <v>336</v>
      </c>
    </row>
    <row r="31" ht="13.5">
      <c r="B31" s="458" t="s">
        <v>337</v>
      </c>
    </row>
    <row r="32" ht="12.75">
      <c r="B32" s="459" t="s">
        <v>338</v>
      </c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32" r:id="rId1" display="juan.torres@aerocivil.gov.co"/>
    <hyperlink ref="C13" location="'CUADRO 1.1A'!A1" display="Comportamiento del Transporte aéreo regular y no regular - Pasajeros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5"/>
  <sheetViews>
    <sheetView showGridLines="0" zoomScale="88" zoomScaleNormal="88" zoomScalePageLayoutView="0" workbookViewId="0" topLeftCell="A1">
      <selection activeCell="M18" sqref="M18"/>
    </sheetView>
  </sheetViews>
  <sheetFormatPr defaultColWidth="9.140625" defaultRowHeight="15"/>
  <cols>
    <col min="1" max="1" width="15.8515625" style="287" customWidth="1"/>
    <col min="2" max="2" width="9.8515625" style="287" customWidth="1"/>
    <col min="3" max="3" width="12.00390625" style="287" customWidth="1"/>
    <col min="4" max="4" width="7.140625" style="287" customWidth="1"/>
    <col min="5" max="5" width="9.28125" style="287" customWidth="1"/>
    <col min="6" max="6" width="9.7109375" style="287" customWidth="1"/>
    <col min="7" max="7" width="11.7109375" style="287" customWidth="1"/>
    <col min="8" max="8" width="8.28125" style="287" bestFit="1" customWidth="1"/>
    <col min="9" max="9" width="9.00390625" style="287" customWidth="1"/>
    <col min="10" max="10" width="10.421875" style="287" customWidth="1"/>
    <col min="11" max="11" width="12.00390625" style="287" customWidth="1"/>
    <col min="12" max="12" width="8.28125" style="287" bestFit="1" customWidth="1"/>
    <col min="13" max="13" width="9.00390625" style="287" customWidth="1"/>
    <col min="14" max="14" width="9.7109375" style="287" customWidth="1"/>
    <col min="15" max="15" width="11.57421875" style="287" customWidth="1"/>
    <col min="16" max="16" width="8.28125" style="287" bestFit="1" customWidth="1"/>
    <col min="17" max="17" width="10.28125" style="287" customWidth="1"/>
    <col min="18" max="16384" width="9.140625" style="287" customWidth="1"/>
  </cols>
  <sheetData>
    <row r="1" spans="14:17" ht="19.5" thickBot="1">
      <c r="N1" s="594" t="s">
        <v>32</v>
      </c>
      <c r="O1" s="595"/>
      <c r="P1" s="595"/>
      <c r="Q1" s="596"/>
    </row>
    <row r="2" ht="3.75" customHeight="1" thickBot="1"/>
    <row r="3" spans="1:17" ht="24" customHeight="1" thickTop="1">
      <c r="A3" s="585" t="s">
        <v>195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7"/>
    </row>
    <row r="4" spans="1:17" ht="23.25" customHeight="1" thickBot="1">
      <c r="A4" s="579" t="s">
        <v>78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1"/>
    </row>
    <row r="5" spans="1:17" s="316" customFormat="1" ht="20.25" customHeight="1" thickBot="1">
      <c r="A5" s="576" t="s">
        <v>191</v>
      </c>
      <c r="B5" s="582" t="s">
        <v>76</v>
      </c>
      <c r="C5" s="582"/>
      <c r="D5" s="582"/>
      <c r="E5" s="582"/>
      <c r="F5" s="582"/>
      <c r="G5" s="582"/>
      <c r="H5" s="582"/>
      <c r="I5" s="583"/>
      <c r="J5" s="582" t="s">
        <v>75</v>
      </c>
      <c r="K5" s="582"/>
      <c r="L5" s="582"/>
      <c r="M5" s="582"/>
      <c r="N5" s="582"/>
      <c r="O5" s="582"/>
      <c r="P5" s="582"/>
      <c r="Q5" s="584"/>
    </row>
    <row r="6" spans="1:17" s="309" customFormat="1" ht="28.5" customHeight="1" thickBot="1">
      <c r="A6" s="577"/>
      <c r="B6" s="588" t="s">
        <v>74</v>
      </c>
      <c r="C6" s="588"/>
      <c r="D6" s="588"/>
      <c r="E6" s="589"/>
      <c r="F6" s="588" t="s">
        <v>73</v>
      </c>
      <c r="G6" s="588"/>
      <c r="H6" s="588"/>
      <c r="I6" s="589"/>
      <c r="J6" s="590" t="s">
        <v>36</v>
      </c>
      <c r="K6" s="591"/>
      <c r="L6" s="591"/>
      <c r="M6" s="592"/>
      <c r="N6" s="590" t="s">
        <v>37</v>
      </c>
      <c r="O6" s="591"/>
      <c r="P6" s="591"/>
      <c r="Q6" s="593"/>
    </row>
    <row r="7" spans="1:17" s="309" customFormat="1" ht="22.5" customHeight="1" thickBot="1">
      <c r="A7" s="578"/>
      <c r="B7" s="315" t="s">
        <v>26</v>
      </c>
      <c r="C7" s="311" t="s">
        <v>25</v>
      </c>
      <c r="D7" s="311" t="s">
        <v>21</v>
      </c>
      <c r="E7" s="314" t="s">
        <v>72</v>
      </c>
      <c r="F7" s="312" t="s">
        <v>26</v>
      </c>
      <c r="G7" s="311" t="s">
        <v>25</v>
      </c>
      <c r="H7" s="311" t="s">
        <v>21</v>
      </c>
      <c r="I7" s="313" t="s">
        <v>71</v>
      </c>
      <c r="J7" s="312" t="s">
        <v>26</v>
      </c>
      <c r="K7" s="311" t="s">
        <v>25</v>
      </c>
      <c r="L7" s="311" t="s">
        <v>21</v>
      </c>
      <c r="M7" s="313" t="s">
        <v>72</v>
      </c>
      <c r="N7" s="312" t="s">
        <v>26</v>
      </c>
      <c r="O7" s="311" t="s">
        <v>25</v>
      </c>
      <c r="P7" s="311" t="s">
        <v>21</v>
      </c>
      <c r="Q7" s="310" t="s">
        <v>71</v>
      </c>
    </row>
    <row r="8" spans="1:17" s="317" customFormat="1" ht="18" customHeight="1" thickBot="1">
      <c r="A8" s="324" t="s">
        <v>190</v>
      </c>
      <c r="B8" s="323">
        <f>SUM(B9:B53)</f>
        <v>9170.315</v>
      </c>
      <c r="C8" s="319">
        <f>SUM(C9:C53)</f>
        <v>721.984</v>
      </c>
      <c r="D8" s="319">
        <f aca="true" t="shared" si="0" ref="D8:D53">C8+B8</f>
        <v>9892.299</v>
      </c>
      <c r="E8" s="320">
        <f aca="true" t="shared" si="1" ref="E8:E53">D8/$D$8</f>
        <v>1</v>
      </c>
      <c r="F8" s="319">
        <f>SUM(F9:F53)</f>
        <v>9067.104</v>
      </c>
      <c r="G8" s="319">
        <f>SUM(G9:G53)</f>
        <v>1075.9270000000004</v>
      </c>
      <c r="H8" s="319">
        <f aca="true" t="shared" si="2" ref="H8:H53">G8+F8</f>
        <v>10143.030999999999</v>
      </c>
      <c r="I8" s="322">
        <f aca="true" t="shared" si="3" ref="I8:I53">(D8/H8-1)</f>
        <v>-0.02471963262263499</v>
      </c>
      <c r="J8" s="321">
        <f>SUM(J9:J53)</f>
        <v>17414.611999999994</v>
      </c>
      <c r="K8" s="319">
        <f>SUM(K9:K53)</f>
        <v>1493.7720000000002</v>
      </c>
      <c r="L8" s="319">
        <f aca="true" t="shared" si="4" ref="L8:L53">K8+J8</f>
        <v>18908.383999999995</v>
      </c>
      <c r="M8" s="320">
        <f aca="true" t="shared" si="5" ref="M8:M53">(L8/$L$8)</f>
        <v>1</v>
      </c>
      <c r="N8" s="319">
        <f>SUM(N9:N53)</f>
        <v>17157.341999999993</v>
      </c>
      <c r="O8" s="319">
        <f>SUM(O9:O53)</f>
        <v>1660.5859999999964</v>
      </c>
      <c r="P8" s="319">
        <f aca="true" t="shared" si="6" ref="P8:P53">O8+N8</f>
        <v>18817.92799999999</v>
      </c>
      <c r="Q8" s="318">
        <f>(L8/P8-1)</f>
        <v>0.004806905414879159</v>
      </c>
    </row>
    <row r="9" spans="1:17" s="288" customFormat="1" ht="18" customHeight="1" thickTop="1">
      <c r="A9" s="302" t="s">
        <v>188</v>
      </c>
      <c r="B9" s="301">
        <v>1509.0379999999998</v>
      </c>
      <c r="C9" s="297">
        <v>2.225</v>
      </c>
      <c r="D9" s="297">
        <f t="shared" si="0"/>
        <v>1511.2629999999997</v>
      </c>
      <c r="E9" s="300">
        <f t="shared" si="1"/>
        <v>0.1527716661212929</v>
      </c>
      <c r="F9" s="298">
        <v>1094.6</v>
      </c>
      <c r="G9" s="297">
        <v>1.35</v>
      </c>
      <c r="H9" s="297">
        <f t="shared" si="2"/>
        <v>1095.9499999999998</v>
      </c>
      <c r="I9" s="299">
        <f t="shared" si="3"/>
        <v>0.3789525069574342</v>
      </c>
      <c r="J9" s="298">
        <v>2669.151</v>
      </c>
      <c r="K9" s="297">
        <v>3.235</v>
      </c>
      <c r="L9" s="297">
        <f t="shared" si="4"/>
        <v>2672.386</v>
      </c>
      <c r="M9" s="299">
        <f t="shared" si="5"/>
        <v>0.1413333894636369</v>
      </c>
      <c r="N9" s="298">
        <v>2058.8</v>
      </c>
      <c r="O9" s="297">
        <v>1.35</v>
      </c>
      <c r="P9" s="297">
        <f t="shared" si="6"/>
        <v>2060.15</v>
      </c>
      <c r="Q9" s="296">
        <f aca="true" t="shared" si="7" ref="Q9:Q53">(J9/N9-1)</f>
        <v>0.2964595881095782</v>
      </c>
    </row>
    <row r="10" spans="1:17" s="288" customFormat="1" ht="18" customHeight="1">
      <c r="A10" s="302" t="s">
        <v>186</v>
      </c>
      <c r="B10" s="301">
        <v>1350.5569999999998</v>
      </c>
      <c r="C10" s="297">
        <v>1.2</v>
      </c>
      <c r="D10" s="297">
        <f t="shared" si="0"/>
        <v>1351.7569999999998</v>
      </c>
      <c r="E10" s="300">
        <f t="shared" si="1"/>
        <v>0.13664740622983593</v>
      </c>
      <c r="F10" s="298">
        <v>1136.8100000000004</v>
      </c>
      <c r="G10" s="297">
        <v>2.459</v>
      </c>
      <c r="H10" s="297">
        <f t="shared" si="2"/>
        <v>1139.2690000000005</v>
      </c>
      <c r="I10" s="299">
        <f t="shared" si="3"/>
        <v>0.18651257955759282</v>
      </c>
      <c r="J10" s="298">
        <v>2562.8720000000003</v>
      </c>
      <c r="K10" s="297">
        <v>3.5569999999999995</v>
      </c>
      <c r="L10" s="297">
        <f t="shared" si="4"/>
        <v>2566.429</v>
      </c>
      <c r="M10" s="299">
        <f t="shared" si="5"/>
        <v>0.13572968477898487</v>
      </c>
      <c r="N10" s="298">
        <v>2211.703</v>
      </c>
      <c r="O10" s="297">
        <v>31.034000000000002</v>
      </c>
      <c r="P10" s="297">
        <f t="shared" si="6"/>
        <v>2242.737</v>
      </c>
      <c r="Q10" s="296">
        <f t="shared" si="7"/>
        <v>0.1587776478125682</v>
      </c>
    </row>
    <row r="11" spans="1:17" s="288" customFormat="1" ht="18" customHeight="1">
      <c r="A11" s="302" t="s">
        <v>189</v>
      </c>
      <c r="B11" s="301">
        <v>1292.0130000000004</v>
      </c>
      <c r="C11" s="297">
        <v>3.17</v>
      </c>
      <c r="D11" s="297">
        <f t="shared" si="0"/>
        <v>1295.1830000000004</v>
      </c>
      <c r="E11" s="300">
        <f t="shared" si="1"/>
        <v>0.13092841209106199</v>
      </c>
      <c r="F11" s="298">
        <v>1242.9879999999998</v>
      </c>
      <c r="G11" s="297">
        <v>17.388</v>
      </c>
      <c r="H11" s="297">
        <f t="shared" si="2"/>
        <v>1260.3759999999997</v>
      </c>
      <c r="I11" s="299">
        <f t="shared" si="3"/>
        <v>0.027616362101468672</v>
      </c>
      <c r="J11" s="298">
        <v>2643.9589999999994</v>
      </c>
      <c r="K11" s="297">
        <v>5.887</v>
      </c>
      <c r="L11" s="297">
        <f t="shared" si="4"/>
        <v>2649.8459999999995</v>
      </c>
      <c r="M11" s="299">
        <f t="shared" si="5"/>
        <v>0.14014132566802115</v>
      </c>
      <c r="N11" s="298">
        <v>2462.8160000000003</v>
      </c>
      <c r="O11" s="297">
        <v>17.910000000000004</v>
      </c>
      <c r="P11" s="297">
        <f t="shared" si="6"/>
        <v>2480.726</v>
      </c>
      <c r="Q11" s="296">
        <f t="shared" si="7"/>
        <v>0.07355117069241035</v>
      </c>
    </row>
    <row r="12" spans="1:17" s="288" customFormat="1" ht="18" customHeight="1">
      <c r="A12" s="302" t="s">
        <v>166</v>
      </c>
      <c r="B12" s="301">
        <v>1099.189</v>
      </c>
      <c r="C12" s="297"/>
      <c r="D12" s="297">
        <f t="shared" si="0"/>
        <v>1099.189</v>
      </c>
      <c r="E12" s="300">
        <f t="shared" si="1"/>
        <v>0.11111562640797655</v>
      </c>
      <c r="F12" s="298">
        <v>1082.311</v>
      </c>
      <c r="G12" s="297">
        <v>3.8070000000000004</v>
      </c>
      <c r="H12" s="297">
        <f t="shared" si="2"/>
        <v>1086.118</v>
      </c>
      <c r="I12" s="299">
        <f t="shared" si="3"/>
        <v>0.012034603974890423</v>
      </c>
      <c r="J12" s="298">
        <v>1757.1760000000002</v>
      </c>
      <c r="K12" s="297"/>
      <c r="L12" s="297">
        <f t="shared" si="4"/>
        <v>1757.1760000000002</v>
      </c>
      <c r="M12" s="299">
        <f t="shared" si="5"/>
        <v>0.09293105111468017</v>
      </c>
      <c r="N12" s="298">
        <v>1887.438</v>
      </c>
      <c r="O12" s="297">
        <v>3.8070000000000004</v>
      </c>
      <c r="P12" s="297">
        <f t="shared" si="6"/>
        <v>1891.2450000000001</v>
      </c>
      <c r="Q12" s="296">
        <f t="shared" si="7"/>
        <v>-0.06901524712334917</v>
      </c>
    </row>
    <row r="13" spans="1:17" s="288" customFormat="1" ht="18" customHeight="1">
      <c r="A13" s="302" t="s">
        <v>187</v>
      </c>
      <c r="B13" s="301">
        <v>412.609</v>
      </c>
      <c r="C13" s="297">
        <v>0.05</v>
      </c>
      <c r="D13" s="297">
        <f t="shared" si="0"/>
        <v>412.659</v>
      </c>
      <c r="E13" s="300">
        <f t="shared" si="1"/>
        <v>0.041715176623755505</v>
      </c>
      <c r="F13" s="298">
        <v>480.398</v>
      </c>
      <c r="G13" s="297">
        <v>0.35</v>
      </c>
      <c r="H13" s="297">
        <f t="shared" si="2"/>
        <v>480.74800000000005</v>
      </c>
      <c r="I13" s="299">
        <f t="shared" si="3"/>
        <v>-0.14163137444149543</v>
      </c>
      <c r="J13" s="298">
        <v>740.5680000000001</v>
      </c>
      <c r="K13" s="297">
        <v>4.236</v>
      </c>
      <c r="L13" s="297">
        <f t="shared" si="4"/>
        <v>744.8040000000001</v>
      </c>
      <c r="M13" s="299">
        <f t="shared" si="5"/>
        <v>0.03939014566236863</v>
      </c>
      <c r="N13" s="298">
        <v>973.0699999999999</v>
      </c>
      <c r="O13" s="297">
        <v>18.738</v>
      </c>
      <c r="P13" s="297">
        <f t="shared" si="6"/>
        <v>991.808</v>
      </c>
      <c r="Q13" s="296">
        <f t="shared" si="7"/>
        <v>-0.23893656160399546</v>
      </c>
    </row>
    <row r="14" spans="1:17" s="288" customFormat="1" ht="18" customHeight="1">
      <c r="A14" s="302" t="s">
        <v>180</v>
      </c>
      <c r="B14" s="301">
        <v>361.137</v>
      </c>
      <c r="C14" s="297"/>
      <c r="D14" s="297">
        <f t="shared" si="0"/>
        <v>361.137</v>
      </c>
      <c r="E14" s="300">
        <f t="shared" si="1"/>
        <v>0.03650688277820959</v>
      </c>
      <c r="F14" s="298">
        <v>370.201</v>
      </c>
      <c r="G14" s="297">
        <v>22.914</v>
      </c>
      <c r="H14" s="297">
        <f t="shared" si="2"/>
        <v>393.115</v>
      </c>
      <c r="I14" s="299">
        <f t="shared" si="3"/>
        <v>-0.08134515345382398</v>
      </c>
      <c r="J14" s="298">
        <v>743.871</v>
      </c>
      <c r="K14" s="297">
        <v>39.00200000000001</v>
      </c>
      <c r="L14" s="297">
        <f t="shared" si="4"/>
        <v>782.873</v>
      </c>
      <c r="M14" s="299">
        <f t="shared" si="5"/>
        <v>0.041403485353375534</v>
      </c>
      <c r="N14" s="298">
        <v>655.213</v>
      </c>
      <c r="O14" s="297">
        <v>35.083</v>
      </c>
      <c r="P14" s="297">
        <f t="shared" si="6"/>
        <v>690.2959999999999</v>
      </c>
      <c r="Q14" s="296">
        <f t="shared" si="7"/>
        <v>0.13531172305799788</v>
      </c>
    </row>
    <row r="15" spans="1:17" s="288" customFormat="1" ht="18" customHeight="1">
      <c r="A15" s="302" t="s">
        <v>179</v>
      </c>
      <c r="B15" s="301">
        <v>300.691</v>
      </c>
      <c r="C15" s="297">
        <v>26.543</v>
      </c>
      <c r="D15" s="297">
        <f t="shared" si="0"/>
        <v>327.234</v>
      </c>
      <c r="E15" s="300">
        <f t="shared" si="1"/>
        <v>0.03307967136860703</v>
      </c>
      <c r="F15" s="298">
        <v>145.73899999999998</v>
      </c>
      <c r="G15" s="297">
        <v>12.033999999999999</v>
      </c>
      <c r="H15" s="297">
        <f t="shared" si="2"/>
        <v>157.77299999999997</v>
      </c>
      <c r="I15" s="299">
        <f t="shared" si="3"/>
        <v>1.0740811165408535</v>
      </c>
      <c r="J15" s="298">
        <v>645.766</v>
      </c>
      <c r="K15" s="297">
        <v>41.096</v>
      </c>
      <c r="L15" s="297">
        <f t="shared" si="4"/>
        <v>686.862</v>
      </c>
      <c r="M15" s="299">
        <f t="shared" si="5"/>
        <v>0.036325790718022236</v>
      </c>
      <c r="N15" s="298">
        <v>310.42499999999995</v>
      </c>
      <c r="O15" s="297">
        <v>15.57</v>
      </c>
      <c r="P15" s="297">
        <f t="shared" si="6"/>
        <v>325.99499999999995</v>
      </c>
      <c r="Q15" s="296">
        <f t="shared" si="7"/>
        <v>1.0802641539824438</v>
      </c>
    </row>
    <row r="16" spans="1:17" s="288" customFormat="1" ht="18" customHeight="1">
      <c r="A16" s="302" t="s">
        <v>183</v>
      </c>
      <c r="B16" s="301">
        <v>187.48</v>
      </c>
      <c r="C16" s="297">
        <v>1.345</v>
      </c>
      <c r="D16" s="297">
        <f t="shared" si="0"/>
        <v>188.825</v>
      </c>
      <c r="E16" s="300">
        <f t="shared" si="1"/>
        <v>0.019088080536182737</v>
      </c>
      <c r="F16" s="298">
        <v>170.183</v>
      </c>
      <c r="G16" s="297">
        <v>0.393</v>
      </c>
      <c r="H16" s="297">
        <f t="shared" si="2"/>
        <v>170.576</v>
      </c>
      <c r="I16" s="299">
        <f t="shared" si="3"/>
        <v>0.10698456992777405</v>
      </c>
      <c r="J16" s="298">
        <v>336.845</v>
      </c>
      <c r="K16" s="297">
        <v>1.935</v>
      </c>
      <c r="L16" s="297">
        <f t="shared" si="4"/>
        <v>338.78000000000003</v>
      </c>
      <c r="M16" s="299">
        <f t="shared" si="5"/>
        <v>0.01791691981715625</v>
      </c>
      <c r="N16" s="298">
        <v>344.3</v>
      </c>
      <c r="O16" s="297">
        <v>0.393</v>
      </c>
      <c r="P16" s="297">
        <f t="shared" si="6"/>
        <v>344.693</v>
      </c>
      <c r="Q16" s="296">
        <f t="shared" si="7"/>
        <v>-0.021652628521638073</v>
      </c>
    </row>
    <row r="17" spans="1:17" s="288" customFormat="1" ht="18" customHeight="1">
      <c r="A17" s="302" t="s">
        <v>185</v>
      </c>
      <c r="B17" s="301">
        <v>166.397</v>
      </c>
      <c r="C17" s="297">
        <v>2.195</v>
      </c>
      <c r="D17" s="297">
        <f t="shared" si="0"/>
        <v>168.59199999999998</v>
      </c>
      <c r="E17" s="300">
        <f t="shared" si="1"/>
        <v>0.01704275214487552</v>
      </c>
      <c r="F17" s="298">
        <v>124.57799999999999</v>
      </c>
      <c r="G17" s="297">
        <v>25.424</v>
      </c>
      <c r="H17" s="297">
        <f t="shared" si="2"/>
        <v>150.00199999999998</v>
      </c>
      <c r="I17" s="299">
        <f t="shared" si="3"/>
        <v>0.12393168091092122</v>
      </c>
      <c r="J17" s="298">
        <v>297.731</v>
      </c>
      <c r="K17" s="297">
        <v>6.091000000000001</v>
      </c>
      <c r="L17" s="297">
        <f t="shared" si="4"/>
        <v>303.822</v>
      </c>
      <c r="M17" s="299">
        <f t="shared" si="5"/>
        <v>0.016068110315508723</v>
      </c>
      <c r="N17" s="298">
        <v>238.48899999999998</v>
      </c>
      <c r="O17" s="297">
        <v>26.996000000000002</v>
      </c>
      <c r="P17" s="297">
        <f t="shared" si="6"/>
        <v>265.48499999999996</v>
      </c>
      <c r="Q17" s="296">
        <f t="shared" si="7"/>
        <v>0.2484055868404833</v>
      </c>
    </row>
    <row r="18" spans="1:17" s="288" customFormat="1" ht="18" customHeight="1">
      <c r="A18" s="302" t="s">
        <v>184</v>
      </c>
      <c r="B18" s="301">
        <v>147.275</v>
      </c>
      <c r="C18" s="297">
        <v>1.81</v>
      </c>
      <c r="D18" s="297">
        <f t="shared" si="0"/>
        <v>149.085</v>
      </c>
      <c r="E18" s="300">
        <f t="shared" si="1"/>
        <v>0.015070814175754291</v>
      </c>
      <c r="F18" s="298">
        <v>232.62000000000003</v>
      </c>
      <c r="G18" s="297">
        <v>2.4469999999999996</v>
      </c>
      <c r="H18" s="297">
        <f t="shared" si="2"/>
        <v>235.06700000000004</v>
      </c>
      <c r="I18" s="299">
        <f t="shared" si="3"/>
        <v>-0.3657765658301676</v>
      </c>
      <c r="J18" s="298">
        <v>256.80400000000003</v>
      </c>
      <c r="K18" s="297">
        <v>6.465</v>
      </c>
      <c r="L18" s="297">
        <f t="shared" si="4"/>
        <v>263.269</v>
      </c>
      <c r="M18" s="299">
        <f t="shared" si="5"/>
        <v>0.013923400328658445</v>
      </c>
      <c r="N18" s="298">
        <v>375.659</v>
      </c>
      <c r="O18" s="297">
        <v>16.309</v>
      </c>
      <c r="P18" s="297">
        <f t="shared" si="6"/>
        <v>391.968</v>
      </c>
      <c r="Q18" s="296">
        <f t="shared" si="7"/>
        <v>-0.31639066280855765</v>
      </c>
    </row>
    <row r="19" spans="1:17" s="288" customFormat="1" ht="18" customHeight="1">
      <c r="A19" s="302" t="s">
        <v>181</v>
      </c>
      <c r="B19" s="301">
        <v>138.67399999999998</v>
      </c>
      <c r="C19" s="297">
        <v>1.5</v>
      </c>
      <c r="D19" s="297">
        <f t="shared" si="0"/>
        <v>140.17399999999998</v>
      </c>
      <c r="E19" s="300">
        <f t="shared" si="1"/>
        <v>0.014170012451099584</v>
      </c>
      <c r="F19" s="298">
        <v>117.58</v>
      </c>
      <c r="G19" s="297">
        <v>3.09</v>
      </c>
      <c r="H19" s="297">
        <f t="shared" si="2"/>
        <v>120.67</v>
      </c>
      <c r="I19" s="299">
        <f t="shared" si="3"/>
        <v>0.16163089417419396</v>
      </c>
      <c r="J19" s="298">
        <v>285.424</v>
      </c>
      <c r="K19" s="297">
        <v>1.58</v>
      </c>
      <c r="L19" s="297">
        <f t="shared" si="4"/>
        <v>287.00399999999996</v>
      </c>
      <c r="M19" s="299">
        <f t="shared" si="5"/>
        <v>0.015178663602346983</v>
      </c>
      <c r="N19" s="298">
        <v>230.95400000000004</v>
      </c>
      <c r="O19" s="297">
        <v>3.09</v>
      </c>
      <c r="P19" s="297">
        <f t="shared" si="6"/>
        <v>234.04400000000004</v>
      </c>
      <c r="Q19" s="296">
        <f t="shared" si="7"/>
        <v>0.2358478311698431</v>
      </c>
    </row>
    <row r="20" spans="1:17" s="288" customFormat="1" ht="18" customHeight="1">
      <c r="A20" s="302" t="s">
        <v>161</v>
      </c>
      <c r="B20" s="301">
        <v>107.391</v>
      </c>
      <c r="C20" s="297">
        <v>1.0550000000000002</v>
      </c>
      <c r="D20" s="297">
        <f t="shared" si="0"/>
        <v>108.44600000000001</v>
      </c>
      <c r="E20" s="300">
        <f t="shared" si="1"/>
        <v>0.010962669041847603</v>
      </c>
      <c r="F20" s="298">
        <v>79.217</v>
      </c>
      <c r="G20" s="297">
        <v>1.186</v>
      </c>
      <c r="H20" s="297">
        <f t="shared" si="2"/>
        <v>80.40299999999999</v>
      </c>
      <c r="I20" s="299">
        <f t="shared" si="3"/>
        <v>0.34878051813987065</v>
      </c>
      <c r="J20" s="298">
        <v>220.566</v>
      </c>
      <c r="K20" s="297">
        <v>2.298</v>
      </c>
      <c r="L20" s="297">
        <f t="shared" si="4"/>
        <v>222.864</v>
      </c>
      <c r="M20" s="299">
        <f t="shared" si="5"/>
        <v>0.011786517557502539</v>
      </c>
      <c r="N20" s="298">
        <v>186.95699999999997</v>
      </c>
      <c r="O20" s="297">
        <v>2.5650000000000004</v>
      </c>
      <c r="P20" s="297">
        <f t="shared" si="6"/>
        <v>189.52199999999996</v>
      </c>
      <c r="Q20" s="296">
        <f t="shared" si="7"/>
        <v>0.17976860989425392</v>
      </c>
    </row>
    <row r="21" spans="1:17" s="288" customFormat="1" ht="18" customHeight="1">
      <c r="A21" s="302" t="s">
        <v>182</v>
      </c>
      <c r="B21" s="301">
        <v>104.25599999999999</v>
      </c>
      <c r="C21" s="297">
        <v>0.15</v>
      </c>
      <c r="D21" s="297">
        <f t="shared" si="0"/>
        <v>104.40599999999999</v>
      </c>
      <c r="E21" s="300">
        <f t="shared" si="1"/>
        <v>0.010554270549242394</v>
      </c>
      <c r="F21" s="298">
        <v>117.424</v>
      </c>
      <c r="G21" s="297">
        <v>0.6</v>
      </c>
      <c r="H21" s="297">
        <f t="shared" si="2"/>
        <v>118.024</v>
      </c>
      <c r="I21" s="299">
        <f t="shared" si="3"/>
        <v>-0.11538331186877249</v>
      </c>
      <c r="J21" s="298">
        <v>188.27100000000002</v>
      </c>
      <c r="K21" s="297">
        <v>1.382</v>
      </c>
      <c r="L21" s="297">
        <f t="shared" si="4"/>
        <v>189.65300000000002</v>
      </c>
      <c r="M21" s="299">
        <f t="shared" si="5"/>
        <v>0.010030100933004115</v>
      </c>
      <c r="N21" s="298">
        <v>227.53400000000002</v>
      </c>
      <c r="O21" s="297">
        <v>0.6</v>
      </c>
      <c r="P21" s="297">
        <f t="shared" si="6"/>
        <v>228.13400000000001</v>
      </c>
      <c r="Q21" s="296">
        <f t="shared" si="7"/>
        <v>-0.1725588263732014</v>
      </c>
    </row>
    <row r="22" spans="1:17" s="288" customFormat="1" ht="18" customHeight="1">
      <c r="A22" s="302" t="s">
        <v>174</v>
      </c>
      <c r="B22" s="301">
        <v>63.357</v>
      </c>
      <c r="C22" s="297">
        <v>15.932</v>
      </c>
      <c r="D22" s="297">
        <f t="shared" si="0"/>
        <v>79.289</v>
      </c>
      <c r="E22" s="300">
        <f t="shared" si="1"/>
        <v>0.008015224772320367</v>
      </c>
      <c r="F22" s="298">
        <v>33.228</v>
      </c>
      <c r="G22" s="297">
        <v>3.2</v>
      </c>
      <c r="H22" s="297">
        <f t="shared" si="2"/>
        <v>36.428000000000004</v>
      </c>
      <c r="I22" s="299">
        <f t="shared" si="3"/>
        <v>1.1765949269792464</v>
      </c>
      <c r="J22" s="298">
        <v>100.798</v>
      </c>
      <c r="K22" s="297">
        <v>23.085</v>
      </c>
      <c r="L22" s="297">
        <f t="shared" si="4"/>
        <v>123.88300000000001</v>
      </c>
      <c r="M22" s="299">
        <f t="shared" si="5"/>
        <v>0.006551749742336524</v>
      </c>
      <c r="N22" s="298">
        <v>67.375</v>
      </c>
      <c r="O22" s="297">
        <v>6.4</v>
      </c>
      <c r="P22" s="297">
        <f t="shared" si="6"/>
        <v>73.775</v>
      </c>
      <c r="Q22" s="296">
        <f t="shared" si="7"/>
        <v>0.49607421150278297</v>
      </c>
    </row>
    <row r="23" spans="1:17" s="288" customFormat="1" ht="18" customHeight="1">
      <c r="A23" s="302" t="s">
        <v>164</v>
      </c>
      <c r="B23" s="301">
        <v>68.63</v>
      </c>
      <c r="C23" s="297"/>
      <c r="D23" s="297">
        <f t="shared" si="0"/>
        <v>68.63</v>
      </c>
      <c r="E23" s="300">
        <f t="shared" si="1"/>
        <v>0.006937719937498856</v>
      </c>
      <c r="F23" s="298">
        <v>45.039</v>
      </c>
      <c r="G23" s="297">
        <v>117.945</v>
      </c>
      <c r="H23" s="297">
        <f t="shared" si="2"/>
        <v>162.98399999999998</v>
      </c>
      <c r="I23" s="299">
        <f t="shared" si="3"/>
        <v>-0.5789157217886418</v>
      </c>
      <c r="J23" s="298">
        <v>193.61400000000003</v>
      </c>
      <c r="K23" s="297"/>
      <c r="L23" s="297">
        <f t="shared" si="4"/>
        <v>193.61400000000003</v>
      </c>
      <c r="M23" s="299">
        <f t="shared" si="5"/>
        <v>0.010239584726013608</v>
      </c>
      <c r="N23" s="298">
        <v>73.867</v>
      </c>
      <c r="O23" s="297">
        <v>174.632</v>
      </c>
      <c r="P23" s="297">
        <f t="shared" si="6"/>
        <v>248.49900000000002</v>
      </c>
      <c r="Q23" s="296">
        <f t="shared" si="7"/>
        <v>1.621116330702479</v>
      </c>
    </row>
    <row r="24" spans="1:17" s="288" customFormat="1" ht="18" customHeight="1">
      <c r="A24" s="302" t="s">
        <v>163</v>
      </c>
      <c r="B24" s="301">
        <v>65.255</v>
      </c>
      <c r="C24" s="297"/>
      <c r="D24" s="297">
        <f t="shared" si="0"/>
        <v>65.255</v>
      </c>
      <c r="E24" s="300">
        <f t="shared" si="1"/>
        <v>0.006596545454196238</v>
      </c>
      <c r="F24" s="298">
        <v>79.872</v>
      </c>
      <c r="G24" s="297">
        <v>16.679</v>
      </c>
      <c r="H24" s="297">
        <f t="shared" si="2"/>
        <v>96.551</v>
      </c>
      <c r="I24" s="299">
        <f t="shared" si="3"/>
        <v>-0.3241395739039472</v>
      </c>
      <c r="J24" s="298">
        <v>156.76999999999998</v>
      </c>
      <c r="K24" s="297">
        <v>47.205</v>
      </c>
      <c r="L24" s="297">
        <f t="shared" si="4"/>
        <v>203.97499999999997</v>
      </c>
      <c r="M24" s="299">
        <f t="shared" si="5"/>
        <v>0.010787542711212128</v>
      </c>
      <c r="N24" s="298">
        <v>159.495</v>
      </c>
      <c r="O24" s="297">
        <v>27.958</v>
      </c>
      <c r="P24" s="297">
        <f t="shared" si="6"/>
        <v>187.453</v>
      </c>
      <c r="Q24" s="296">
        <f t="shared" si="7"/>
        <v>-0.01708517508385854</v>
      </c>
    </row>
    <row r="25" spans="1:17" s="288" customFormat="1" ht="18" customHeight="1">
      <c r="A25" s="302" t="s">
        <v>176</v>
      </c>
      <c r="B25" s="301">
        <v>64.71000000000001</v>
      </c>
      <c r="C25" s="297">
        <v>0.07300000000000001</v>
      </c>
      <c r="D25" s="297">
        <f t="shared" si="0"/>
        <v>64.783</v>
      </c>
      <c r="E25" s="300">
        <f t="shared" si="1"/>
        <v>0.006548831570901768</v>
      </c>
      <c r="F25" s="298">
        <v>63.40599999999999</v>
      </c>
      <c r="G25" s="297"/>
      <c r="H25" s="297">
        <f t="shared" si="2"/>
        <v>63.40599999999999</v>
      </c>
      <c r="I25" s="299">
        <f t="shared" si="3"/>
        <v>0.021717187647856795</v>
      </c>
      <c r="J25" s="298">
        <v>126.68800000000002</v>
      </c>
      <c r="K25" s="297">
        <v>2.683</v>
      </c>
      <c r="L25" s="297">
        <f t="shared" si="4"/>
        <v>129.371</v>
      </c>
      <c r="M25" s="299">
        <f t="shared" si="5"/>
        <v>0.006841991362138618</v>
      </c>
      <c r="N25" s="298">
        <v>120.676</v>
      </c>
      <c r="O25" s="297"/>
      <c r="P25" s="297">
        <f t="shared" si="6"/>
        <v>120.676</v>
      </c>
      <c r="Q25" s="296">
        <f t="shared" si="7"/>
        <v>0.04981935098942625</v>
      </c>
    </row>
    <row r="26" spans="1:17" s="288" customFormat="1" ht="18" customHeight="1">
      <c r="A26" s="302" t="s">
        <v>169</v>
      </c>
      <c r="B26" s="301">
        <v>53.553000000000004</v>
      </c>
      <c r="C26" s="297"/>
      <c r="D26" s="297">
        <f t="shared" si="0"/>
        <v>53.553000000000004</v>
      </c>
      <c r="E26" s="300">
        <f t="shared" si="1"/>
        <v>0.005413605067942245</v>
      </c>
      <c r="F26" s="298">
        <v>77.423</v>
      </c>
      <c r="G26" s="297"/>
      <c r="H26" s="297">
        <f t="shared" si="2"/>
        <v>77.423</v>
      </c>
      <c r="I26" s="299">
        <f t="shared" si="3"/>
        <v>-0.30830631724422974</v>
      </c>
      <c r="J26" s="298">
        <v>91.088</v>
      </c>
      <c r="K26" s="297">
        <v>0.093</v>
      </c>
      <c r="L26" s="297">
        <f t="shared" si="4"/>
        <v>91.181</v>
      </c>
      <c r="M26" s="299">
        <f t="shared" si="5"/>
        <v>0.004822252393435633</v>
      </c>
      <c r="N26" s="298">
        <v>116.60399999999998</v>
      </c>
      <c r="O26" s="297">
        <v>0.197</v>
      </c>
      <c r="P26" s="297">
        <f t="shared" si="6"/>
        <v>116.80099999999999</v>
      </c>
      <c r="Q26" s="296">
        <f t="shared" si="7"/>
        <v>-0.21882611231175597</v>
      </c>
    </row>
    <row r="27" spans="1:17" s="288" customFormat="1" ht="18" customHeight="1">
      <c r="A27" s="302" t="s">
        <v>178</v>
      </c>
      <c r="B27" s="301">
        <v>47.141000000000005</v>
      </c>
      <c r="C27" s="297"/>
      <c r="D27" s="297">
        <f t="shared" si="0"/>
        <v>47.141000000000005</v>
      </c>
      <c r="E27" s="300">
        <f t="shared" si="1"/>
        <v>0.004765424094035168</v>
      </c>
      <c r="F27" s="298">
        <v>36.281000000000006</v>
      </c>
      <c r="G27" s="297">
        <v>0.05</v>
      </c>
      <c r="H27" s="297">
        <f t="shared" si="2"/>
        <v>36.331</v>
      </c>
      <c r="I27" s="299">
        <f t="shared" si="3"/>
        <v>0.29754204398447603</v>
      </c>
      <c r="J27" s="298">
        <v>87.34700000000001</v>
      </c>
      <c r="K27" s="297">
        <v>0.3</v>
      </c>
      <c r="L27" s="297">
        <f t="shared" si="4"/>
        <v>87.647</v>
      </c>
      <c r="M27" s="299">
        <f t="shared" si="5"/>
        <v>0.0046353511754362526</v>
      </c>
      <c r="N27" s="298">
        <v>78.79700000000001</v>
      </c>
      <c r="O27" s="297">
        <v>0.07</v>
      </c>
      <c r="P27" s="297">
        <f t="shared" si="6"/>
        <v>78.867</v>
      </c>
      <c r="Q27" s="296">
        <f t="shared" si="7"/>
        <v>0.10850666903562312</v>
      </c>
    </row>
    <row r="28" spans="1:17" s="288" customFormat="1" ht="18" customHeight="1">
      <c r="A28" s="302" t="s">
        <v>177</v>
      </c>
      <c r="B28" s="301">
        <v>34.517</v>
      </c>
      <c r="C28" s="297">
        <v>12.001999999999999</v>
      </c>
      <c r="D28" s="297">
        <f t="shared" si="0"/>
        <v>46.519000000000005</v>
      </c>
      <c r="E28" s="300">
        <f t="shared" si="1"/>
        <v>0.004702546900371693</v>
      </c>
      <c r="F28" s="298">
        <v>36.828</v>
      </c>
      <c r="G28" s="297">
        <v>6.3469999999999995</v>
      </c>
      <c r="H28" s="297">
        <f t="shared" si="2"/>
        <v>43.175000000000004</v>
      </c>
      <c r="I28" s="299">
        <f t="shared" si="3"/>
        <v>0.07745222929936313</v>
      </c>
      <c r="J28" s="298">
        <v>66.67699999999999</v>
      </c>
      <c r="K28" s="297">
        <v>20.106</v>
      </c>
      <c r="L28" s="297">
        <f t="shared" si="4"/>
        <v>86.78299999999999</v>
      </c>
      <c r="M28" s="299">
        <f t="shared" si="5"/>
        <v>0.004589657159490733</v>
      </c>
      <c r="N28" s="298">
        <v>70.695</v>
      </c>
      <c r="O28" s="297">
        <v>10.697000000000001</v>
      </c>
      <c r="P28" s="297">
        <f t="shared" si="6"/>
        <v>81.392</v>
      </c>
      <c r="Q28" s="296">
        <f t="shared" si="7"/>
        <v>-0.056835702666383825</v>
      </c>
    </row>
    <row r="29" spans="1:17" s="288" customFormat="1" ht="18" customHeight="1">
      <c r="A29" s="302" t="s">
        <v>168</v>
      </c>
      <c r="B29" s="301">
        <v>18.387</v>
      </c>
      <c r="C29" s="297">
        <v>27.073</v>
      </c>
      <c r="D29" s="297">
        <f t="shared" si="0"/>
        <v>45.46</v>
      </c>
      <c r="E29" s="300">
        <f t="shared" si="1"/>
        <v>0.004595493929166516</v>
      </c>
      <c r="F29" s="298">
        <v>30.340000000000003</v>
      </c>
      <c r="G29" s="297">
        <v>9.713</v>
      </c>
      <c r="H29" s="297">
        <f t="shared" si="2"/>
        <v>40.053000000000004</v>
      </c>
      <c r="I29" s="299">
        <f t="shared" si="3"/>
        <v>0.13499613012758083</v>
      </c>
      <c r="J29" s="298">
        <v>41.888999999999996</v>
      </c>
      <c r="K29" s="297">
        <v>43.23700000000001</v>
      </c>
      <c r="L29" s="297">
        <f t="shared" si="4"/>
        <v>85.126</v>
      </c>
      <c r="M29" s="299">
        <f t="shared" si="5"/>
        <v>0.004502024075669292</v>
      </c>
      <c r="N29" s="298">
        <v>58.043000000000006</v>
      </c>
      <c r="O29" s="297">
        <v>17.772999999999996</v>
      </c>
      <c r="P29" s="297">
        <f t="shared" si="6"/>
        <v>75.816</v>
      </c>
      <c r="Q29" s="296">
        <f t="shared" si="7"/>
        <v>-0.2783109074306981</v>
      </c>
    </row>
    <row r="30" spans="1:17" s="288" customFormat="1" ht="18" customHeight="1">
      <c r="A30" s="302" t="s">
        <v>171</v>
      </c>
      <c r="B30" s="301">
        <v>36.06</v>
      </c>
      <c r="C30" s="297">
        <v>4.275</v>
      </c>
      <c r="D30" s="297">
        <f t="shared" si="0"/>
        <v>40.335</v>
      </c>
      <c r="E30" s="300">
        <f t="shared" si="1"/>
        <v>0.0040774141582255044</v>
      </c>
      <c r="F30" s="298">
        <v>39.044</v>
      </c>
      <c r="G30" s="297">
        <v>0.32999999999999996</v>
      </c>
      <c r="H30" s="297">
        <f t="shared" si="2"/>
        <v>39.373999999999995</v>
      </c>
      <c r="I30" s="299">
        <f t="shared" si="3"/>
        <v>0.024406969065881245</v>
      </c>
      <c r="J30" s="298">
        <v>72.928</v>
      </c>
      <c r="K30" s="297">
        <v>10.42</v>
      </c>
      <c r="L30" s="297">
        <f t="shared" si="4"/>
        <v>83.348</v>
      </c>
      <c r="M30" s="299">
        <f t="shared" si="5"/>
        <v>0.004407991714151777</v>
      </c>
      <c r="N30" s="298">
        <v>73.437</v>
      </c>
      <c r="O30" s="297">
        <v>6.627</v>
      </c>
      <c r="P30" s="297">
        <f t="shared" si="6"/>
        <v>80.064</v>
      </c>
      <c r="Q30" s="296">
        <f t="shared" si="7"/>
        <v>-0.006931111020330394</v>
      </c>
    </row>
    <row r="31" spans="1:17" s="288" customFormat="1" ht="18" customHeight="1">
      <c r="A31" s="302" t="s">
        <v>158</v>
      </c>
      <c r="B31" s="301">
        <v>39.956</v>
      </c>
      <c r="C31" s="297"/>
      <c r="D31" s="297">
        <f t="shared" si="0"/>
        <v>39.956</v>
      </c>
      <c r="E31" s="300">
        <f t="shared" si="1"/>
        <v>0.004039101527359818</v>
      </c>
      <c r="F31" s="298">
        <v>56.035</v>
      </c>
      <c r="G31" s="297">
        <v>34.635999999999996</v>
      </c>
      <c r="H31" s="297">
        <f t="shared" si="2"/>
        <v>90.67099999999999</v>
      </c>
      <c r="I31" s="299">
        <f t="shared" si="3"/>
        <v>-0.559329884968733</v>
      </c>
      <c r="J31" s="298">
        <v>81.191</v>
      </c>
      <c r="K31" s="297">
        <v>8.317</v>
      </c>
      <c r="L31" s="297">
        <f t="shared" si="4"/>
        <v>89.50800000000001</v>
      </c>
      <c r="M31" s="299">
        <f t="shared" si="5"/>
        <v>0.004733773124133719</v>
      </c>
      <c r="N31" s="298">
        <v>119.42900000000002</v>
      </c>
      <c r="O31" s="297">
        <v>55.76</v>
      </c>
      <c r="P31" s="297">
        <f t="shared" si="6"/>
        <v>175.18900000000002</v>
      </c>
      <c r="Q31" s="296">
        <f t="shared" si="7"/>
        <v>-0.32017349220038693</v>
      </c>
    </row>
    <row r="32" spans="1:17" s="288" customFormat="1" ht="18" customHeight="1">
      <c r="A32" s="302" t="s">
        <v>159</v>
      </c>
      <c r="B32" s="301">
        <v>39.375</v>
      </c>
      <c r="C32" s="297"/>
      <c r="D32" s="297">
        <f t="shared" si="0"/>
        <v>39.375</v>
      </c>
      <c r="E32" s="300">
        <f t="shared" si="1"/>
        <v>0.00398036897186387</v>
      </c>
      <c r="F32" s="298">
        <v>44.848000000000006</v>
      </c>
      <c r="G32" s="297"/>
      <c r="H32" s="297">
        <f t="shared" si="2"/>
        <v>44.848000000000006</v>
      </c>
      <c r="I32" s="299">
        <f t="shared" si="3"/>
        <v>-0.12203442739921522</v>
      </c>
      <c r="J32" s="298">
        <v>78.569</v>
      </c>
      <c r="K32" s="297"/>
      <c r="L32" s="297">
        <f t="shared" si="4"/>
        <v>78.569</v>
      </c>
      <c r="M32" s="299">
        <f t="shared" si="5"/>
        <v>0.004155246688453123</v>
      </c>
      <c r="N32" s="298">
        <v>90.21199999999999</v>
      </c>
      <c r="O32" s="297"/>
      <c r="P32" s="297">
        <f t="shared" si="6"/>
        <v>90.21199999999999</v>
      </c>
      <c r="Q32" s="296">
        <f t="shared" si="7"/>
        <v>-0.12906265241874681</v>
      </c>
    </row>
    <row r="33" spans="1:17" s="288" customFormat="1" ht="18" customHeight="1">
      <c r="A33" s="302" t="s">
        <v>160</v>
      </c>
      <c r="B33" s="301">
        <v>38.636</v>
      </c>
      <c r="C33" s="297"/>
      <c r="D33" s="297">
        <f t="shared" si="0"/>
        <v>38.636</v>
      </c>
      <c r="E33" s="300">
        <f t="shared" si="1"/>
        <v>0.003905664396112572</v>
      </c>
      <c r="F33" s="298">
        <v>1.8840000000000001</v>
      </c>
      <c r="G33" s="297"/>
      <c r="H33" s="297">
        <f t="shared" si="2"/>
        <v>1.8840000000000001</v>
      </c>
      <c r="I33" s="299">
        <f t="shared" si="3"/>
        <v>19.50743099787686</v>
      </c>
      <c r="J33" s="298">
        <v>39.081</v>
      </c>
      <c r="K33" s="297"/>
      <c r="L33" s="297">
        <f t="shared" si="4"/>
        <v>39.081</v>
      </c>
      <c r="M33" s="299">
        <f t="shared" si="5"/>
        <v>0.002066860922646801</v>
      </c>
      <c r="N33" s="298">
        <v>3.336</v>
      </c>
      <c r="O33" s="297"/>
      <c r="P33" s="297">
        <f t="shared" si="6"/>
        <v>3.336</v>
      </c>
      <c r="Q33" s="296">
        <f t="shared" si="7"/>
        <v>10.714928057553958</v>
      </c>
    </row>
    <row r="34" spans="1:17" s="288" customFormat="1" ht="18" customHeight="1">
      <c r="A34" s="302" t="s">
        <v>145</v>
      </c>
      <c r="B34" s="301">
        <v>35.63</v>
      </c>
      <c r="C34" s="297">
        <v>2.55</v>
      </c>
      <c r="D34" s="297">
        <f t="shared" si="0"/>
        <v>38.18</v>
      </c>
      <c r="E34" s="300">
        <f t="shared" si="1"/>
        <v>0.0038595679325907958</v>
      </c>
      <c r="F34" s="298">
        <v>30.447000000000003</v>
      </c>
      <c r="G34" s="297">
        <v>0.36</v>
      </c>
      <c r="H34" s="297">
        <f t="shared" si="2"/>
        <v>30.807000000000002</v>
      </c>
      <c r="I34" s="299">
        <f t="shared" si="3"/>
        <v>0.23932872399130067</v>
      </c>
      <c r="J34" s="298">
        <v>58.805</v>
      </c>
      <c r="K34" s="297">
        <v>3.5300000000000002</v>
      </c>
      <c r="L34" s="297">
        <f t="shared" si="4"/>
        <v>62.335</v>
      </c>
      <c r="M34" s="299">
        <f t="shared" si="5"/>
        <v>0.003296685745328634</v>
      </c>
      <c r="N34" s="298">
        <v>63.11500000000001</v>
      </c>
      <c r="O34" s="297">
        <v>0.36</v>
      </c>
      <c r="P34" s="297">
        <f t="shared" si="6"/>
        <v>63.47500000000001</v>
      </c>
      <c r="Q34" s="296">
        <f t="shared" si="7"/>
        <v>-0.06828804563099122</v>
      </c>
    </row>
    <row r="35" spans="1:17" s="288" customFormat="1" ht="18" customHeight="1">
      <c r="A35" s="302" t="s">
        <v>153</v>
      </c>
      <c r="B35" s="301"/>
      <c r="C35" s="297">
        <v>31.878</v>
      </c>
      <c r="D35" s="297">
        <f t="shared" si="0"/>
        <v>31.878</v>
      </c>
      <c r="E35" s="300">
        <f t="shared" si="1"/>
        <v>0.00322250671962099</v>
      </c>
      <c r="F35" s="298">
        <v>14.997</v>
      </c>
      <c r="G35" s="297">
        <v>28.29</v>
      </c>
      <c r="H35" s="297">
        <f t="shared" si="2"/>
        <v>43.287</v>
      </c>
      <c r="I35" s="299">
        <f t="shared" si="3"/>
        <v>-0.26356642871993896</v>
      </c>
      <c r="J35" s="298"/>
      <c r="K35" s="297">
        <v>74.422</v>
      </c>
      <c r="L35" s="297">
        <f t="shared" si="4"/>
        <v>74.422</v>
      </c>
      <c r="M35" s="299">
        <f t="shared" si="5"/>
        <v>0.003935925989233137</v>
      </c>
      <c r="N35" s="298">
        <v>42.525999999999996</v>
      </c>
      <c r="O35" s="297">
        <v>52.353</v>
      </c>
      <c r="P35" s="297">
        <f t="shared" si="6"/>
        <v>94.87899999999999</v>
      </c>
      <c r="Q35" s="296">
        <f t="shared" si="7"/>
        <v>-1</v>
      </c>
    </row>
    <row r="36" spans="1:17" s="288" customFormat="1" ht="18" customHeight="1">
      <c r="A36" s="302" t="s">
        <v>175</v>
      </c>
      <c r="B36" s="301">
        <v>26.371</v>
      </c>
      <c r="C36" s="297"/>
      <c r="D36" s="297">
        <f t="shared" si="0"/>
        <v>26.371</v>
      </c>
      <c r="E36" s="300">
        <f t="shared" si="1"/>
        <v>0.002665811051606911</v>
      </c>
      <c r="F36" s="298">
        <v>11.756</v>
      </c>
      <c r="G36" s="297">
        <v>0.06</v>
      </c>
      <c r="H36" s="297">
        <f t="shared" si="2"/>
        <v>11.816</v>
      </c>
      <c r="I36" s="299">
        <f t="shared" si="3"/>
        <v>1.2318043331076503</v>
      </c>
      <c r="J36" s="298">
        <v>32.15</v>
      </c>
      <c r="K36" s="297">
        <v>0.211</v>
      </c>
      <c r="L36" s="297">
        <f t="shared" si="4"/>
        <v>32.361</v>
      </c>
      <c r="M36" s="299">
        <f t="shared" si="5"/>
        <v>0.0017114630208483182</v>
      </c>
      <c r="N36" s="298">
        <v>20.677</v>
      </c>
      <c r="O36" s="297">
        <v>0.9199999999999999</v>
      </c>
      <c r="P36" s="297">
        <f t="shared" si="6"/>
        <v>21.597</v>
      </c>
      <c r="Q36" s="296">
        <f t="shared" si="7"/>
        <v>0.5548677274266092</v>
      </c>
    </row>
    <row r="37" spans="1:17" s="288" customFormat="1" ht="18" customHeight="1">
      <c r="A37" s="302" t="s">
        <v>172</v>
      </c>
      <c r="B37" s="301">
        <v>25.354</v>
      </c>
      <c r="C37" s="297">
        <v>0.512</v>
      </c>
      <c r="D37" s="297">
        <f t="shared" si="0"/>
        <v>25.866</v>
      </c>
      <c r="E37" s="300">
        <f t="shared" si="1"/>
        <v>0.0026147612400312602</v>
      </c>
      <c r="F37" s="298">
        <v>31.746000000000002</v>
      </c>
      <c r="G37" s="297">
        <v>0.2</v>
      </c>
      <c r="H37" s="297">
        <f t="shared" si="2"/>
        <v>31.946</v>
      </c>
      <c r="I37" s="299">
        <f t="shared" si="3"/>
        <v>-0.1903211669692607</v>
      </c>
      <c r="J37" s="298">
        <v>53.037</v>
      </c>
      <c r="K37" s="297">
        <v>0.9010000000000001</v>
      </c>
      <c r="L37" s="297">
        <f t="shared" si="4"/>
        <v>53.938</v>
      </c>
      <c r="M37" s="299">
        <f t="shared" si="5"/>
        <v>0.002852597027858119</v>
      </c>
      <c r="N37" s="298">
        <v>59.499</v>
      </c>
      <c r="O37" s="297">
        <v>0.36</v>
      </c>
      <c r="P37" s="297">
        <f t="shared" si="6"/>
        <v>59.859</v>
      </c>
      <c r="Q37" s="296">
        <f t="shared" si="7"/>
        <v>-0.10860686734230829</v>
      </c>
    </row>
    <row r="38" spans="1:17" s="288" customFormat="1" ht="18" customHeight="1">
      <c r="A38" s="302" t="s">
        <v>170</v>
      </c>
      <c r="B38" s="301">
        <v>18.101</v>
      </c>
      <c r="C38" s="297">
        <v>3.1</v>
      </c>
      <c r="D38" s="297">
        <f t="shared" si="0"/>
        <v>21.201</v>
      </c>
      <c r="E38" s="300">
        <f t="shared" si="1"/>
        <v>0.002143182287555198</v>
      </c>
      <c r="F38" s="298">
        <v>29.784999999999997</v>
      </c>
      <c r="G38" s="297">
        <v>0.087</v>
      </c>
      <c r="H38" s="297">
        <f t="shared" si="2"/>
        <v>29.871999999999996</v>
      </c>
      <c r="I38" s="299">
        <f t="shared" si="3"/>
        <v>-0.29027182645956073</v>
      </c>
      <c r="J38" s="298">
        <v>32.248</v>
      </c>
      <c r="K38" s="297">
        <v>3.595</v>
      </c>
      <c r="L38" s="297">
        <f t="shared" si="4"/>
        <v>35.842999999999996</v>
      </c>
      <c r="M38" s="299">
        <f t="shared" si="5"/>
        <v>0.001895614136036163</v>
      </c>
      <c r="N38" s="298">
        <v>53.364</v>
      </c>
      <c r="O38" s="297">
        <v>0.101</v>
      </c>
      <c r="P38" s="297">
        <f t="shared" si="6"/>
        <v>53.464999999999996</v>
      </c>
      <c r="Q38" s="296">
        <f t="shared" si="7"/>
        <v>-0.39569747395247734</v>
      </c>
    </row>
    <row r="39" spans="1:17" s="288" customFormat="1" ht="18" customHeight="1">
      <c r="A39" s="302" t="s">
        <v>147</v>
      </c>
      <c r="B39" s="301">
        <v>20.299</v>
      </c>
      <c r="C39" s="297">
        <v>0.05</v>
      </c>
      <c r="D39" s="297">
        <f t="shared" si="0"/>
        <v>20.349</v>
      </c>
      <c r="E39" s="300">
        <f t="shared" si="1"/>
        <v>0.0020570546846592486</v>
      </c>
      <c r="F39" s="298">
        <v>24.333000000000002</v>
      </c>
      <c r="G39" s="297"/>
      <c r="H39" s="297">
        <f t="shared" si="2"/>
        <v>24.333000000000002</v>
      </c>
      <c r="I39" s="299">
        <f t="shared" si="3"/>
        <v>-0.16372827025027747</v>
      </c>
      <c r="J39" s="298">
        <v>30.564999999999998</v>
      </c>
      <c r="K39" s="297">
        <v>0.1</v>
      </c>
      <c r="L39" s="297">
        <f t="shared" si="4"/>
        <v>30.665</v>
      </c>
      <c r="M39" s="299">
        <f t="shared" si="5"/>
        <v>0.001621767359918225</v>
      </c>
      <c r="N39" s="298">
        <v>45.312000000000005</v>
      </c>
      <c r="O39" s="297">
        <v>0.09</v>
      </c>
      <c r="P39" s="297">
        <f t="shared" si="6"/>
        <v>45.40200000000001</v>
      </c>
      <c r="Q39" s="296">
        <f t="shared" si="7"/>
        <v>-0.32545462570621486</v>
      </c>
    </row>
    <row r="40" spans="1:17" s="288" customFormat="1" ht="18" customHeight="1">
      <c r="A40" s="302" t="s">
        <v>165</v>
      </c>
      <c r="B40" s="301">
        <v>14.22</v>
      </c>
      <c r="C40" s="297">
        <v>0.49</v>
      </c>
      <c r="D40" s="297">
        <f t="shared" si="0"/>
        <v>14.71</v>
      </c>
      <c r="E40" s="300">
        <f t="shared" si="1"/>
        <v>0.0014870153035204455</v>
      </c>
      <c r="F40" s="298">
        <v>31.223</v>
      </c>
      <c r="G40" s="297">
        <v>0.17</v>
      </c>
      <c r="H40" s="297">
        <f t="shared" si="2"/>
        <v>31.393</v>
      </c>
      <c r="I40" s="299">
        <f t="shared" si="3"/>
        <v>-0.5314242028477686</v>
      </c>
      <c r="J40" s="298">
        <v>25.485</v>
      </c>
      <c r="K40" s="297">
        <v>0.693</v>
      </c>
      <c r="L40" s="297">
        <f t="shared" si="4"/>
        <v>26.178</v>
      </c>
      <c r="M40" s="299">
        <f t="shared" si="5"/>
        <v>0.0013844652192381965</v>
      </c>
      <c r="N40" s="298">
        <v>55.679</v>
      </c>
      <c r="O40" s="297">
        <v>0.17</v>
      </c>
      <c r="P40" s="297">
        <f t="shared" si="6"/>
        <v>55.849000000000004</v>
      </c>
      <c r="Q40" s="296">
        <f t="shared" si="7"/>
        <v>-0.5422870382011171</v>
      </c>
    </row>
    <row r="41" spans="1:17" s="288" customFormat="1" ht="18" customHeight="1">
      <c r="A41" s="302" t="s">
        <v>173</v>
      </c>
      <c r="B41" s="301">
        <v>14.613</v>
      </c>
      <c r="C41" s="297"/>
      <c r="D41" s="297">
        <f t="shared" si="0"/>
        <v>14.613</v>
      </c>
      <c r="E41" s="300">
        <f t="shared" si="1"/>
        <v>0.0014772096961484886</v>
      </c>
      <c r="F41" s="298">
        <v>15.971</v>
      </c>
      <c r="G41" s="297"/>
      <c r="H41" s="297">
        <f t="shared" si="2"/>
        <v>15.971</v>
      </c>
      <c r="I41" s="299">
        <f t="shared" si="3"/>
        <v>-0.08502911527142953</v>
      </c>
      <c r="J41" s="298">
        <v>26.521</v>
      </c>
      <c r="K41" s="297">
        <v>1.138</v>
      </c>
      <c r="L41" s="297">
        <f t="shared" si="4"/>
        <v>27.659</v>
      </c>
      <c r="M41" s="299">
        <f t="shared" si="5"/>
        <v>0.0014627902627744394</v>
      </c>
      <c r="N41" s="298">
        <v>32.019999999999996</v>
      </c>
      <c r="O41" s="297"/>
      <c r="P41" s="297">
        <f t="shared" si="6"/>
        <v>32.019999999999996</v>
      </c>
      <c r="Q41" s="296">
        <f t="shared" si="7"/>
        <v>-0.17173641474078694</v>
      </c>
    </row>
    <row r="42" spans="1:17" s="288" customFormat="1" ht="18" customHeight="1">
      <c r="A42" s="302" t="s">
        <v>142</v>
      </c>
      <c r="B42" s="301">
        <v>13.783</v>
      </c>
      <c r="C42" s="297">
        <v>0.257</v>
      </c>
      <c r="D42" s="297">
        <f t="shared" si="0"/>
        <v>14.04</v>
      </c>
      <c r="E42" s="300">
        <f t="shared" si="1"/>
        <v>0.0014192858505388886</v>
      </c>
      <c r="F42" s="298">
        <v>26.1</v>
      </c>
      <c r="G42" s="297">
        <v>18.9</v>
      </c>
      <c r="H42" s="297">
        <f t="shared" si="2"/>
        <v>45</v>
      </c>
      <c r="I42" s="299">
        <f t="shared" si="3"/>
        <v>-0.688</v>
      </c>
      <c r="J42" s="298">
        <v>22.363</v>
      </c>
      <c r="K42" s="297">
        <v>0.551</v>
      </c>
      <c r="L42" s="297">
        <f t="shared" si="4"/>
        <v>22.913999999999998</v>
      </c>
      <c r="M42" s="299">
        <f t="shared" si="5"/>
        <v>0.0012118433812217905</v>
      </c>
      <c r="N42" s="298">
        <v>45.089</v>
      </c>
      <c r="O42" s="297">
        <v>19.037999999999997</v>
      </c>
      <c r="P42" s="297">
        <f t="shared" si="6"/>
        <v>64.127</v>
      </c>
      <c r="Q42" s="296">
        <f t="shared" si="7"/>
        <v>-0.5040253720419614</v>
      </c>
    </row>
    <row r="43" spans="1:17" s="288" customFormat="1" ht="18" customHeight="1">
      <c r="A43" s="302" t="s">
        <v>144</v>
      </c>
      <c r="B43" s="301">
        <v>6.518000000000001</v>
      </c>
      <c r="C43" s="297">
        <v>6.586</v>
      </c>
      <c r="D43" s="297">
        <f t="shared" si="0"/>
        <v>13.104000000000001</v>
      </c>
      <c r="E43" s="300">
        <f t="shared" si="1"/>
        <v>0.0013246667938362963</v>
      </c>
      <c r="F43" s="298">
        <v>13.065999999999999</v>
      </c>
      <c r="G43" s="297">
        <v>3.7889999999999997</v>
      </c>
      <c r="H43" s="297">
        <f t="shared" si="2"/>
        <v>16.854999999999997</v>
      </c>
      <c r="I43" s="299">
        <f t="shared" si="3"/>
        <v>-0.2225452388015423</v>
      </c>
      <c r="J43" s="298">
        <v>12.334</v>
      </c>
      <c r="K43" s="297">
        <v>9.975</v>
      </c>
      <c r="L43" s="297">
        <f t="shared" si="4"/>
        <v>22.308999999999997</v>
      </c>
      <c r="M43" s="299">
        <f t="shared" si="5"/>
        <v>0.0011798469927414212</v>
      </c>
      <c r="N43" s="298">
        <v>26.613999999999997</v>
      </c>
      <c r="O43" s="297">
        <v>5.0489999999999995</v>
      </c>
      <c r="P43" s="297">
        <f t="shared" si="6"/>
        <v>31.662999999999997</v>
      </c>
      <c r="Q43" s="296">
        <f t="shared" si="7"/>
        <v>-0.536559705418201</v>
      </c>
    </row>
    <row r="44" spans="1:17" s="288" customFormat="1" ht="18" customHeight="1">
      <c r="A44" s="302" t="s">
        <v>162</v>
      </c>
      <c r="B44" s="301">
        <v>13.075</v>
      </c>
      <c r="C44" s="297"/>
      <c r="D44" s="297">
        <f t="shared" si="0"/>
        <v>13.075</v>
      </c>
      <c r="E44" s="300">
        <f t="shared" si="1"/>
        <v>0.0013217352204982883</v>
      </c>
      <c r="F44" s="298">
        <v>18.688000000000002</v>
      </c>
      <c r="G44" s="297"/>
      <c r="H44" s="297">
        <f t="shared" si="2"/>
        <v>18.688000000000002</v>
      </c>
      <c r="I44" s="299">
        <f t="shared" si="3"/>
        <v>-0.3003531678082193</v>
      </c>
      <c r="J44" s="298">
        <v>26.262</v>
      </c>
      <c r="K44" s="297">
        <v>0.16</v>
      </c>
      <c r="L44" s="297">
        <f t="shared" si="4"/>
        <v>26.422</v>
      </c>
      <c r="M44" s="299">
        <f t="shared" si="5"/>
        <v>0.0013973695478154034</v>
      </c>
      <c r="N44" s="298">
        <v>36.972</v>
      </c>
      <c r="O44" s="297"/>
      <c r="P44" s="297">
        <f t="shared" si="6"/>
        <v>36.972</v>
      </c>
      <c r="Q44" s="296">
        <f t="shared" si="7"/>
        <v>-0.28967867575462514</v>
      </c>
    </row>
    <row r="45" spans="1:17" s="288" customFormat="1" ht="18" customHeight="1">
      <c r="A45" s="302" t="s">
        <v>152</v>
      </c>
      <c r="B45" s="301">
        <v>10.712</v>
      </c>
      <c r="C45" s="297">
        <v>0.83</v>
      </c>
      <c r="D45" s="297">
        <f t="shared" si="0"/>
        <v>11.542</v>
      </c>
      <c r="E45" s="300">
        <f t="shared" si="1"/>
        <v>0.0011667661885270551</v>
      </c>
      <c r="F45" s="298">
        <v>10.098999999999998</v>
      </c>
      <c r="G45" s="297">
        <v>0.76</v>
      </c>
      <c r="H45" s="297">
        <f t="shared" si="2"/>
        <v>10.858999999999998</v>
      </c>
      <c r="I45" s="299">
        <f t="shared" si="3"/>
        <v>0.06289713601620783</v>
      </c>
      <c r="J45" s="298">
        <v>21.365</v>
      </c>
      <c r="K45" s="297">
        <v>1.755</v>
      </c>
      <c r="L45" s="297">
        <f t="shared" si="4"/>
        <v>23.119999999999997</v>
      </c>
      <c r="M45" s="299">
        <f t="shared" si="5"/>
        <v>0.001222738019282875</v>
      </c>
      <c r="N45" s="298">
        <v>19.134999999999998</v>
      </c>
      <c r="O45" s="297">
        <v>1.03</v>
      </c>
      <c r="P45" s="297">
        <f t="shared" si="6"/>
        <v>20.165</v>
      </c>
      <c r="Q45" s="296">
        <f t="shared" si="7"/>
        <v>0.11654037104781811</v>
      </c>
    </row>
    <row r="46" spans="1:17" s="288" customFormat="1" ht="18" customHeight="1">
      <c r="A46" s="302" t="s">
        <v>150</v>
      </c>
      <c r="B46" s="301">
        <v>8.49</v>
      </c>
      <c r="C46" s="297">
        <v>2.141</v>
      </c>
      <c r="D46" s="297">
        <f t="shared" si="0"/>
        <v>10.631</v>
      </c>
      <c r="E46" s="300">
        <f t="shared" si="1"/>
        <v>0.0010746743502192968</v>
      </c>
      <c r="F46" s="298">
        <v>16.698999999999998</v>
      </c>
      <c r="G46" s="297">
        <v>0.572</v>
      </c>
      <c r="H46" s="297">
        <f t="shared" si="2"/>
        <v>17.270999999999997</v>
      </c>
      <c r="I46" s="299">
        <f t="shared" si="3"/>
        <v>-0.384459498581437</v>
      </c>
      <c r="J46" s="298">
        <v>16.86</v>
      </c>
      <c r="K46" s="297">
        <v>2.311</v>
      </c>
      <c r="L46" s="297">
        <f t="shared" si="4"/>
        <v>19.171</v>
      </c>
      <c r="M46" s="299">
        <f t="shared" si="5"/>
        <v>0.001013888865383737</v>
      </c>
      <c r="N46" s="298">
        <v>30.482999999999997</v>
      </c>
      <c r="O46" s="297">
        <v>0.572</v>
      </c>
      <c r="P46" s="297">
        <f t="shared" si="6"/>
        <v>31.054999999999996</v>
      </c>
      <c r="Q46" s="296">
        <f t="shared" si="7"/>
        <v>-0.44690483220155497</v>
      </c>
    </row>
    <row r="47" spans="1:17" s="288" customFormat="1" ht="18" customHeight="1">
      <c r="A47" s="302" t="s">
        <v>143</v>
      </c>
      <c r="B47" s="301">
        <v>9.251</v>
      </c>
      <c r="C47" s="297">
        <v>0.6</v>
      </c>
      <c r="D47" s="297">
        <f t="shared" si="0"/>
        <v>9.850999999999999</v>
      </c>
      <c r="E47" s="300">
        <f t="shared" si="1"/>
        <v>0.0009958251363004695</v>
      </c>
      <c r="F47" s="298">
        <v>8.261</v>
      </c>
      <c r="G47" s="297"/>
      <c r="H47" s="297">
        <f t="shared" si="2"/>
        <v>8.261</v>
      </c>
      <c r="I47" s="299">
        <f t="shared" si="3"/>
        <v>0.19247064520033885</v>
      </c>
      <c r="J47" s="298">
        <v>15.447000000000001</v>
      </c>
      <c r="K47" s="297">
        <v>0.6</v>
      </c>
      <c r="L47" s="297">
        <f t="shared" si="4"/>
        <v>16.047</v>
      </c>
      <c r="M47" s="299">
        <f t="shared" si="5"/>
        <v>0.0008486711503214662</v>
      </c>
      <c r="N47" s="298">
        <v>15.116000000000001</v>
      </c>
      <c r="O47" s="297"/>
      <c r="P47" s="297">
        <f t="shared" si="6"/>
        <v>15.116000000000001</v>
      </c>
      <c r="Q47" s="296">
        <f t="shared" si="7"/>
        <v>0.02189732733527383</v>
      </c>
    </row>
    <row r="48" spans="1:17" s="288" customFormat="1" ht="18" customHeight="1">
      <c r="A48" s="302" t="s">
        <v>155</v>
      </c>
      <c r="B48" s="301">
        <v>8.334999999999999</v>
      </c>
      <c r="C48" s="297">
        <v>0.812</v>
      </c>
      <c r="D48" s="297">
        <f t="shared" si="0"/>
        <v>9.146999999999998</v>
      </c>
      <c r="E48" s="300">
        <f t="shared" si="1"/>
        <v>0.0009246586663019383</v>
      </c>
      <c r="F48" s="298">
        <v>7.324999999999999</v>
      </c>
      <c r="G48" s="297"/>
      <c r="H48" s="297">
        <f t="shared" si="2"/>
        <v>7.324999999999999</v>
      </c>
      <c r="I48" s="299">
        <f t="shared" si="3"/>
        <v>0.24873720136518762</v>
      </c>
      <c r="J48" s="298">
        <v>13.702</v>
      </c>
      <c r="K48" s="297">
        <v>1.312</v>
      </c>
      <c r="L48" s="297">
        <f t="shared" si="4"/>
        <v>15.014</v>
      </c>
      <c r="M48" s="299">
        <f t="shared" si="5"/>
        <v>0.0007940393002384553</v>
      </c>
      <c r="N48" s="298">
        <v>14.793</v>
      </c>
      <c r="O48" s="297"/>
      <c r="P48" s="297">
        <f t="shared" si="6"/>
        <v>14.793</v>
      </c>
      <c r="Q48" s="296">
        <f t="shared" si="7"/>
        <v>-0.07375109849253025</v>
      </c>
    </row>
    <row r="49" spans="1:17" s="288" customFormat="1" ht="18" customHeight="1">
      <c r="A49" s="302" t="s">
        <v>149</v>
      </c>
      <c r="B49" s="301">
        <v>3.655</v>
      </c>
      <c r="C49" s="297">
        <v>0.025</v>
      </c>
      <c r="D49" s="297">
        <f t="shared" si="0"/>
        <v>3.6799999999999997</v>
      </c>
      <c r="E49" s="300">
        <f t="shared" si="1"/>
        <v>0.00037200654771959475</v>
      </c>
      <c r="F49" s="298">
        <v>1.948</v>
      </c>
      <c r="G49" s="297"/>
      <c r="H49" s="297">
        <f t="shared" si="2"/>
        <v>1.948</v>
      </c>
      <c r="I49" s="299">
        <f t="shared" si="3"/>
        <v>0.8891170431211497</v>
      </c>
      <c r="J49" s="298">
        <v>6.1739999999999995</v>
      </c>
      <c r="K49" s="297">
        <v>0.025</v>
      </c>
      <c r="L49" s="297">
        <f t="shared" si="4"/>
        <v>6.199</v>
      </c>
      <c r="M49" s="299">
        <f t="shared" si="5"/>
        <v>0.0003278439870905944</v>
      </c>
      <c r="N49" s="298">
        <v>6.031</v>
      </c>
      <c r="O49" s="297"/>
      <c r="P49" s="297">
        <f t="shared" si="6"/>
        <v>6.031</v>
      </c>
      <c r="Q49" s="296">
        <f t="shared" si="7"/>
        <v>0.023710827391808964</v>
      </c>
    </row>
    <row r="50" spans="1:17" s="288" customFormat="1" ht="18" customHeight="1">
      <c r="A50" s="302" t="s">
        <v>157</v>
      </c>
      <c r="B50" s="301">
        <v>3.313</v>
      </c>
      <c r="C50" s="297"/>
      <c r="D50" s="297">
        <f t="shared" si="0"/>
        <v>3.313</v>
      </c>
      <c r="E50" s="300">
        <f t="shared" si="1"/>
        <v>0.00033490698168342866</v>
      </c>
      <c r="F50" s="298">
        <v>7.694000000000001</v>
      </c>
      <c r="G50" s="297">
        <v>0.26</v>
      </c>
      <c r="H50" s="297">
        <f t="shared" si="2"/>
        <v>7.954000000000001</v>
      </c>
      <c r="I50" s="299">
        <f t="shared" si="3"/>
        <v>-0.5834800100578326</v>
      </c>
      <c r="J50" s="298">
        <v>5.427</v>
      </c>
      <c r="K50" s="297">
        <v>2.5380000000000003</v>
      </c>
      <c r="L50" s="297">
        <f t="shared" si="4"/>
        <v>7.965</v>
      </c>
      <c r="M50" s="299">
        <f t="shared" si="5"/>
        <v>0.0004212417094977552</v>
      </c>
      <c r="N50" s="298">
        <v>15.202</v>
      </c>
      <c r="O50" s="297">
        <v>0.26</v>
      </c>
      <c r="P50" s="297">
        <f t="shared" si="6"/>
        <v>15.462</v>
      </c>
      <c r="Q50" s="296">
        <f t="shared" si="7"/>
        <v>-0.6430074990132877</v>
      </c>
    </row>
    <row r="51" spans="1:17" s="288" customFormat="1" ht="18" customHeight="1">
      <c r="A51" s="302" t="s">
        <v>154</v>
      </c>
      <c r="B51" s="301">
        <v>2.411</v>
      </c>
      <c r="C51" s="297">
        <v>0.51</v>
      </c>
      <c r="D51" s="297">
        <f t="shared" si="0"/>
        <v>2.9210000000000003</v>
      </c>
      <c r="E51" s="300">
        <f t="shared" si="1"/>
        <v>0.0002952801972524284</v>
      </c>
      <c r="F51" s="298">
        <v>4.826</v>
      </c>
      <c r="G51" s="297">
        <v>0.29000000000000004</v>
      </c>
      <c r="H51" s="297">
        <f t="shared" si="2"/>
        <v>5.116</v>
      </c>
      <c r="I51" s="299">
        <f t="shared" si="3"/>
        <v>-0.42904612978889745</v>
      </c>
      <c r="J51" s="298">
        <v>3.4370000000000003</v>
      </c>
      <c r="K51" s="297">
        <v>1.7000000000000004</v>
      </c>
      <c r="L51" s="297">
        <f t="shared" si="4"/>
        <v>5.1370000000000005</v>
      </c>
      <c r="M51" s="299">
        <f t="shared" si="5"/>
        <v>0.0002716784258242271</v>
      </c>
      <c r="N51" s="298">
        <v>7.3309999999999995</v>
      </c>
      <c r="O51" s="297">
        <v>0.29000000000000004</v>
      </c>
      <c r="P51" s="297">
        <f t="shared" si="6"/>
        <v>7.6209999999999996</v>
      </c>
      <c r="Q51" s="296">
        <f t="shared" si="7"/>
        <v>-0.5311690083208294</v>
      </c>
    </row>
    <row r="52" spans="1:17" s="288" customFormat="1" ht="18" customHeight="1">
      <c r="A52" s="302" t="s">
        <v>146</v>
      </c>
      <c r="B52" s="301">
        <v>2.7920000000000003</v>
      </c>
      <c r="C52" s="297">
        <v>0.045</v>
      </c>
      <c r="D52" s="297">
        <f t="shared" si="0"/>
        <v>2.837</v>
      </c>
      <c r="E52" s="300">
        <f t="shared" si="1"/>
        <v>0.00028678874344578546</v>
      </c>
      <c r="F52" s="298">
        <v>2.9859999999999998</v>
      </c>
      <c r="G52" s="297"/>
      <c r="H52" s="297">
        <f t="shared" si="2"/>
        <v>2.9859999999999998</v>
      </c>
      <c r="I52" s="299">
        <f t="shared" si="3"/>
        <v>-0.049899531145344844</v>
      </c>
      <c r="J52" s="298">
        <v>7.211</v>
      </c>
      <c r="K52" s="297">
        <v>0.045</v>
      </c>
      <c r="L52" s="297">
        <f t="shared" si="4"/>
        <v>7.256</v>
      </c>
      <c r="M52" s="299">
        <f t="shared" si="5"/>
        <v>0.0003837451153943141</v>
      </c>
      <c r="N52" s="298">
        <v>6.862</v>
      </c>
      <c r="O52" s="297"/>
      <c r="P52" s="297">
        <f t="shared" si="6"/>
        <v>6.862</v>
      </c>
      <c r="Q52" s="296">
        <f t="shared" si="7"/>
        <v>0.05085980763625764</v>
      </c>
    </row>
    <row r="53" spans="1:17" s="288" customFormat="1" ht="18" customHeight="1" thickBot="1">
      <c r="A53" s="295" t="s">
        <v>138</v>
      </c>
      <c r="B53" s="294">
        <v>1187.108</v>
      </c>
      <c r="C53" s="290">
        <v>571</v>
      </c>
      <c r="D53" s="290">
        <f t="shared" si="0"/>
        <v>1758.108</v>
      </c>
      <c r="E53" s="293">
        <f t="shared" si="1"/>
        <v>0.17772491510820687</v>
      </c>
      <c r="F53" s="291">
        <v>1820.2769999999994</v>
      </c>
      <c r="G53" s="290">
        <v>739.8470000000004</v>
      </c>
      <c r="H53" s="290">
        <f t="shared" si="2"/>
        <v>2560.124</v>
      </c>
      <c r="I53" s="292">
        <f t="shared" si="3"/>
        <v>-0.3132723258717156</v>
      </c>
      <c r="J53" s="291">
        <v>2519.574999999995</v>
      </c>
      <c r="K53" s="290">
        <v>1116</v>
      </c>
      <c r="L53" s="290">
        <f t="shared" si="4"/>
        <v>3635.574999999995</v>
      </c>
      <c r="M53" s="292">
        <f t="shared" si="5"/>
        <v>0.192273173635568</v>
      </c>
      <c r="N53" s="291">
        <v>3366.1979999999985</v>
      </c>
      <c r="O53" s="290">
        <v>1106.4339999999966</v>
      </c>
      <c r="P53" s="290">
        <f t="shared" si="6"/>
        <v>4472.631999999995</v>
      </c>
      <c r="Q53" s="289">
        <f t="shared" si="7"/>
        <v>-0.2515071900108087</v>
      </c>
    </row>
    <row r="54" ht="15" thickTop="1">
      <c r="A54" s="223" t="s">
        <v>194</v>
      </c>
    </row>
    <row r="55" ht="13.5" customHeight="1">
      <c r="A55" s="223" t="s">
        <v>193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54:Q65536 I54:I65536 I3 I7 Q3 Q7 Q5 I5">
    <cfRule type="cellIs" priority="1" dxfId="52" operator="lessThan" stopIfTrue="1">
      <formula>0</formula>
    </cfRule>
  </conditionalFormatting>
  <conditionalFormatting sqref="I8:I53 Q8:Q53">
    <cfRule type="cellIs" priority="2" dxfId="52" operator="lessThan" stopIfTrue="1">
      <formula>0</formula>
    </cfRule>
    <cfRule type="cellIs" priority="3" dxfId="54" operator="greaterThanOrEqual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5" zoomScaleNormal="85" zoomScalePageLayoutView="0" workbookViewId="0" topLeftCell="A1">
      <selection activeCell="T74" sqref="T74:W74"/>
    </sheetView>
  </sheetViews>
  <sheetFormatPr defaultColWidth="8.00390625" defaultRowHeight="15"/>
  <cols>
    <col min="1" max="1" width="20.28125" style="230" customWidth="1"/>
    <col min="2" max="2" width="9.00390625" style="230" customWidth="1"/>
    <col min="3" max="3" width="9.7109375" style="230" bestFit="1" customWidth="1"/>
    <col min="4" max="4" width="8.00390625" style="230" bestFit="1" customWidth="1"/>
    <col min="5" max="5" width="9.7109375" style="230" bestFit="1" customWidth="1"/>
    <col min="6" max="6" width="9.421875" style="230" customWidth="1"/>
    <col min="7" max="7" width="9.421875" style="230" bestFit="1" customWidth="1"/>
    <col min="8" max="8" width="8.7109375" style="230" customWidth="1"/>
    <col min="9" max="9" width="9.7109375" style="230" bestFit="1" customWidth="1"/>
    <col min="10" max="10" width="8.57421875" style="230" customWidth="1"/>
    <col min="11" max="11" width="9.7109375" style="230" bestFit="1" customWidth="1"/>
    <col min="12" max="12" width="8.7109375" style="230" customWidth="1"/>
    <col min="13" max="13" width="9.28125" style="230" bestFit="1" customWidth="1"/>
    <col min="14" max="14" width="8.7109375" style="230" customWidth="1"/>
    <col min="15" max="15" width="10.28125" style="230" customWidth="1"/>
    <col min="16" max="16" width="8.57421875" style="230" customWidth="1"/>
    <col min="17" max="17" width="10.28125" style="230" customWidth="1"/>
    <col min="18" max="18" width="11.140625" style="230" bestFit="1" customWidth="1"/>
    <col min="19" max="19" width="9.421875" style="230" bestFit="1" customWidth="1"/>
    <col min="20" max="20" width="8.421875" style="230" customWidth="1"/>
    <col min="21" max="21" width="10.28125" style="230" customWidth="1"/>
    <col min="22" max="22" width="8.28125" style="230" customWidth="1"/>
    <col min="23" max="23" width="10.28125" style="230" customWidth="1"/>
    <col min="24" max="24" width="9.00390625" style="230" customWidth="1"/>
    <col min="25" max="25" width="9.28125" style="230" bestFit="1" customWidth="1"/>
    <col min="26" max="16384" width="8.00390625" style="230" customWidth="1"/>
  </cols>
  <sheetData>
    <row r="1" spans="24:25" ht="18.75" thickBot="1">
      <c r="X1" s="541" t="s">
        <v>32</v>
      </c>
      <c r="Y1" s="542"/>
    </row>
    <row r="2" ht="5.25" customHeight="1" thickBot="1"/>
    <row r="3" spans="1:25" ht="24.75" customHeight="1" thickTop="1">
      <c r="A3" s="602" t="s">
        <v>258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4"/>
    </row>
    <row r="4" spans="1:25" ht="16.5" customHeight="1" thickBot="1">
      <c r="A4" s="557" t="s">
        <v>119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9"/>
    </row>
    <row r="5" spans="1:25" s="376" customFormat="1" ht="15.75" customHeight="1" thickBot="1" thickTop="1">
      <c r="A5" s="546" t="s">
        <v>257</v>
      </c>
      <c r="B5" s="616" t="s">
        <v>76</v>
      </c>
      <c r="C5" s="617"/>
      <c r="D5" s="617"/>
      <c r="E5" s="617"/>
      <c r="F5" s="617"/>
      <c r="G5" s="617"/>
      <c r="H5" s="617"/>
      <c r="I5" s="617"/>
      <c r="J5" s="618"/>
      <c r="K5" s="618"/>
      <c r="L5" s="618"/>
      <c r="M5" s="619"/>
      <c r="N5" s="616" t="s">
        <v>75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20"/>
    </row>
    <row r="6" spans="1:25" s="269" customFormat="1" ht="26.25" customHeight="1">
      <c r="A6" s="547"/>
      <c r="B6" s="608" t="s">
        <v>74</v>
      </c>
      <c r="C6" s="609"/>
      <c r="D6" s="609"/>
      <c r="E6" s="609"/>
      <c r="F6" s="609"/>
      <c r="G6" s="605" t="s">
        <v>72</v>
      </c>
      <c r="H6" s="608" t="s">
        <v>73</v>
      </c>
      <c r="I6" s="609"/>
      <c r="J6" s="609"/>
      <c r="K6" s="609"/>
      <c r="L6" s="609"/>
      <c r="M6" s="613" t="s">
        <v>71</v>
      </c>
      <c r="N6" s="608" t="s">
        <v>117</v>
      </c>
      <c r="O6" s="609"/>
      <c r="P6" s="609"/>
      <c r="Q6" s="609"/>
      <c r="R6" s="609"/>
      <c r="S6" s="605" t="s">
        <v>72</v>
      </c>
      <c r="T6" s="608" t="s">
        <v>116</v>
      </c>
      <c r="U6" s="609"/>
      <c r="V6" s="609"/>
      <c r="W6" s="609"/>
      <c r="X6" s="609"/>
      <c r="Y6" s="610" t="s">
        <v>71</v>
      </c>
    </row>
    <row r="7" spans="1:25" s="269" customFormat="1" ht="26.25" customHeight="1">
      <c r="A7" s="548"/>
      <c r="B7" s="597" t="s">
        <v>26</v>
      </c>
      <c r="C7" s="598"/>
      <c r="D7" s="599" t="s">
        <v>25</v>
      </c>
      <c r="E7" s="598"/>
      <c r="F7" s="600" t="s">
        <v>21</v>
      </c>
      <c r="G7" s="606"/>
      <c r="H7" s="597" t="s">
        <v>26</v>
      </c>
      <c r="I7" s="598"/>
      <c r="J7" s="599" t="s">
        <v>25</v>
      </c>
      <c r="K7" s="598"/>
      <c r="L7" s="600" t="s">
        <v>21</v>
      </c>
      <c r="M7" s="614"/>
      <c r="N7" s="597" t="s">
        <v>26</v>
      </c>
      <c r="O7" s="598"/>
      <c r="P7" s="599" t="s">
        <v>25</v>
      </c>
      <c r="Q7" s="598"/>
      <c r="R7" s="600" t="s">
        <v>21</v>
      </c>
      <c r="S7" s="606"/>
      <c r="T7" s="597" t="s">
        <v>26</v>
      </c>
      <c r="U7" s="598"/>
      <c r="V7" s="599" t="s">
        <v>25</v>
      </c>
      <c r="W7" s="598"/>
      <c r="X7" s="600" t="s">
        <v>21</v>
      </c>
      <c r="Y7" s="611"/>
    </row>
    <row r="8" spans="1:25" s="372" customFormat="1" ht="21" customHeight="1" thickBot="1">
      <c r="A8" s="549"/>
      <c r="B8" s="375" t="s">
        <v>23</v>
      </c>
      <c r="C8" s="373" t="s">
        <v>22</v>
      </c>
      <c r="D8" s="374" t="s">
        <v>23</v>
      </c>
      <c r="E8" s="373" t="s">
        <v>22</v>
      </c>
      <c r="F8" s="601"/>
      <c r="G8" s="607"/>
      <c r="H8" s="375" t="s">
        <v>23</v>
      </c>
      <c r="I8" s="373" t="s">
        <v>22</v>
      </c>
      <c r="J8" s="374" t="s">
        <v>23</v>
      </c>
      <c r="K8" s="373" t="s">
        <v>22</v>
      </c>
      <c r="L8" s="601"/>
      <c r="M8" s="615"/>
      <c r="N8" s="375" t="s">
        <v>23</v>
      </c>
      <c r="O8" s="373" t="s">
        <v>22</v>
      </c>
      <c r="P8" s="374" t="s">
        <v>23</v>
      </c>
      <c r="Q8" s="373" t="s">
        <v>22</v>
      </c>
      <c r="R8" s="601"/>
      <c r="S8" s="607"/>
      <c r="T8" s="375" t="s">
        <v>23</v>
      </c>
      <c r="U8" s="373" t="s">
        <v>22</v>
      </c>
      <c r="V8" s="374" t="s">
        <v>23</v>
      </c>
      <c r="W8" s="373" t="s">
        <v>22</v>
      </c>
      <c r="X8" s="601"/>
      <c r="Y8" s="612"/>
    </row>
    <row r="9" spans="1:25" s="364" customFormat="1" ht="18" customHeight="1" thickBot="1" thickTop="1">
      <c r="A9" s="371" t="s">
        <v>28</v>
      </c>
      <c r="B9" s="368">
        <f>B10+B28+B44+B56+B66+B74</f>
        <v>235961</v>
      </c>
      <c r="C9" s="367">
        <f>C10+C28+C44+C56+C66+C74</f>
        <v>218865</v>
      </c>
      <c r="D9" s="366">
        <f>D10+D28+D44+D56+D66+D74</f>
        <v>2692</v>
      </c>
      <c r="E9" s="367">
        <f>E10+E28+E44+E56+E66+E74</f>
        <v>2603</v>
      </c>
      <c r="F9" s="366">
        <f aca="true" t="shared" si="0" ref="F9:F40">SUM(B9:E9)</f>
        <v>460121</v>
      </c>
      <c r="G9" s="369">
        <f aca="true" t="shared" si="1" ref="G9:G40">F9/$F$9</f>
        <v>1</v>
      </c>
      <c r="H9" s="368">
        <f>H10+H28+H44+H56+H66+H74</f>
        <v>202715</v>
      </c>
      <c r="I9" s="367">
        <f>I10+I28+I44+I56+I66+I74</f>
        <v>188295</v>
      </c>
      <c r="J9" s="366">
        <f>J10+J28+J44+J56+J66+J74</f>
        <v>1385</v>
      </c>
      <c r="K9" s="367">
        <f>K10+K28+K44+K56+K66+K74</f>
        <v>1448</v>
      </c>
      <c r="L9" s="366">
        <f aca="true" t="shared" si="2" ref="L9:L40">SUM(H9:K9)</f>
        <v>393843</v>
      </c>
      <c r="M9" s="370">
        <f aca="true" t="shared" si="3" ref="M9:M40">IF(ISERROR(F9/L9-1),"         /0",(F9/L9-1))</f>
        <v>0.16828533197238493</v>
      </c>
      <c r="N9" s="368">
        <f>N10+N28+N44+N56+N66+N74</f>
        <v>573282</v>
      </c>
      <c r="O9" s="367">
        <f>O10+O28+O44+O56+O66+O74</f>
        <v>522457</v>
      </c>
      <c r="P9" s="366">
        <f>P10+P28+P44+P56+P66+P74</f>
        <v>6762</v>
      </c>
      <c r="Q9" s="367">
        <f>Q10+Q28+Q44+Q56+Q66+Q74</f>
        <v>7023</v>
      </c>
      <c r="R9" s="366">
        <f aca="true" t="shared" si="4" ref="R9:R40">SUM(N9:Q9)</f>
        <v>1109524</v>
      </c>
      <c r="S9" s="369">
        <f aca="true" t="shared" si="5" ref="S9:S40">R9/$R$9</f>
        <v>1</v>
      </c>
      <c r="T9" s="368">
        <f>T10+T28+T44+T56+T66+T74</f>
        <v>487003</v>
      </c>
      <c r="U9" s="367">
        <f>U10+U28+U44+U56+U66+U74</f>
        <v>449988</v>
      </c>
      <c r="V9" s="366">
        <f>V10+V28+V44+V56+V66+V74</f>
        <v>6748</v>
      </c>
      <c r="W9" s="367">
        <f>W10+W28+W44+W56+W66+W74</f>
        <v>7478</v>
      </c>
      <c r="X9" s="366">
        <f aca="true" t="shared" si="6" ref="X9:X40">SUM(T9:W9)</f>
        <v>951217</v>
      </c>
      <c r="Y9" s="365">
        <f aca="true" t="shared" si="7" ref="Y9:Y40">IF(ISERROR(R9/X9-1),"         /0",(R9/X9-1))</f>
        <v>0.16642574722697345</v>
      </c>
    </row>
    <row r="10" spans="1:25" s="341" customFormat="1" ht="18.75" customHeight="1">
      <c r="A10" s="348" t="s">
        <v>256</v>
      </c>
      <c r="B10" s="345">
        <f>SUM(B11:B27)</f>
        <v>69040</v>
      </c>
      <c r="C10" s="344">
        <f>SUM(C11:C27)</f>
        <v>71451</v>
      </c>
      <c r="D10" s="343">
        <f>SUM(D11:D27)</f>
        <v>0</v>
      </c>
      <c r="E10" s="344">
        <f>SUM(E11:E27)</f>
        <v>0</v>
      </c>
      <c r="F10" s="343">
        <f t="shared" si="0"/>
        <v>140491</v>
      </c>
      <c r="G10" s="346">
        <f t="shared" si="1"/>
        <v>0.30533490103690114</v>
      </c>
      <c r="H10" s="345">
        <f>SUM(H11:H27)</f>
        <v>69069</v>
      </c>
      <c r="I10" s="344">
        <f>SUM(I11:I27)</f>
        <v>70659</v>
      </c>
      <c r="J10" s="343">
        <f>SUM(J11:J27)</f>
        <v>93</v>
      </c>
      <c r="K10" s="344">
        <f>SUM(K11:K27)</f>
        <v>146</v>
      </c>
      <c r="L10" s="343">
        <f t="shared" si="2"/>
        <v>139967</v>
      </c>
      <c r="M10" s="347">
        <f t="shared" si="3"/>
        <v>0.003743739595761797</v>
      </c>
      <c r="N10" s="345">
        <f>SUM(N11:N27)</f>
        <v>186066</v>
      </c>
      <c r="O10" s="344">
        <f>SUM(O11:O27)</f>
        <v>179247</v>
      </c>
      <c r="P10" s="343">
        <f>SUM(P11:P27)</f>
        <v>606</v>
      </c>
      <c r="Q10" s="344">
        <f>SUM(Q11:Q27)</f>
        <v>550</v>
      </c>
      <c r="R10" s="343">
        <f t="shared" si="4"/>
        <v>366469</v>
      </c>
      <c r="S10" s="346">
        <f t="shared" si="5"/>
        <v>0.33029389179504004</v>
      </c>
      <c r="T10" s="345">
        <f>SUM(T11:T27)</f>
        <v>176198</v>
      </c>
      <c r="U10" s="344">
        <f>SUM(U11:U27)</f>
        <v>175018</v>
      </c>
      <c r="V10" s="343">
        <f>SUM(V11:V27)</f>
        <v>1474</v>
      </c>
      <c r="W10" s="344">
        <f>SUM(W11:W27)</f>
        <v>1571</v>
      </c>
      <c r="X10" s="343">
        <f t="shared" si="6"/>
        <v>354261</v>
      </c>
      <c r="Y10" s="342">
        <f t="shared" si="7"/>
        <v>0.0344604684117078</v>
      </c>
    </row>
    <row r="11" spans="1:25" ht="18.75" customHeight="1">
      <c r="A11" s="340" t="s">
        <v>255</v>
      </c>
      <c r="B11" s="338">
        <v>13364</v>
      </c>
      <c r="C11" s="335">
        <v>14119</v>
      </c>
      <c r="D11" s="334">
        <v>0</v>
      </c>
      <c r="E11" s="335">
        <v>0</v>
      </c>
      <c r="F11" s="334">
        <f t="shared" si="0"/>
        <v>27483</v>
      </c>
      <c r="G11" s="337">
        <f t="shared" si="1"/>
        <v>0.059729940602580626</v>
      </c>
      <c r="H11" s="338">
        <v>11223</v>
      </c>
      <c r="I11" s="335">
        <v>12247</v>
      </c>
      <c r="J11" s="334">
        <v>0</v>
      </c>
      <c r="K11" s="335">
        <v>0</v>
      </c>
      <c r="L11" s="334">
        <f t="shared" si="2"/>
        <v>23470</v>
      </c>
      <c r="M11" s="339">
        <f t="shared" si="3"/>
        <v>0.1709842351938644</v>
      </c>
      <c r="N11" s="338">
        <v>31198</v>
      </c>
      <c r="O11" s="335">
        <v>34037</v>
      </c>
      <c r="P11" s="334">
        <v>205</v>
      </c>
      <c r="Q11" s="335">
        <v>237</v>
      </c>
      <c r="R11" s="334">
        <f t="shared" si="4"/>
        <v>65677</v>
      </c>
      <c r="S11" s="337">
        <f t="shared" si="5"/>
        <v>0.05919385249890944</v>
      </c>
      <c r="T11" s="338">
        <v>28419</v>
      </c>
      <c r="U11" s="335">
        <v>33164</v>
      </c>
      <c r="V11" s="334">
        <v>331</v>
      </c>
      <c r="W11" s="335">
        <v>429</v>
      </c>
      <c r="X11" s="334">
        <f t="shared" si="6"/>
        <v>62343</v>
      </c>
      <c r="Y11" s="333">
        <f t="shared" si="7"/>
        <v>0.053478337584011104</v>
      </c>
    </row>
    <row r="12" spans="1:25" ht="18.75" customHeight="1">
      <c r="A12" s="340" t="s">
        <v>254</v>
      </c>
      <c r="B12" s="338">
        <v>6800</v>
      </c>
      <c r="C12" s="335">
        <v>7375</v>
      </c>
      <c r="D12" s="334"/>
      <c r="E12" s="335"/>
      <c r="F12" s="334">
        <f t="shared" si="0"/>
        <v>14175</v>
      </c>
      <c r="G12" s="337">
        <f t="shared" si="1"/>
        <v>0.03080711378094023</v>
      </c>
      <c r="H12" s="338">
        <v>6963</v>
      </c>
      <c r="I12" s="335">
        <v>7140</v>
      </c>
      <c r="J12" s="334"/>
      <c r="K12" s="335"/>
      <c r="L12" s="334">
        <f t="shared" si="2"/>
        <v>14103</v>
      </c>
      <c r="M12" s="339">
        <f t="shared" si="3"/>
        <v>0.0051052967453733</v>
      </c>
      <c r="N12" s="338">
        <v>17117</v>
      </c>
      <c r="O12" s="335">
        <v>19441</v>
      </c>
      <c r="P12" s="334"/>
      <c r="Q12" s="335"/>
      <c r="R12" s="334">
        <f t="shared" si="4"/>
        <v>36558</v>
      </c>
      <c r="S12" s="337">
        <f t="shared" si="5"/>
        <v>0.03294926472973996</v>
      </c>
      <c r="T12" s="338">
        <v>16791</v>
      </c>
      <c r="U12" s="335">
        <v>18230</v>
      </c>
      <c r="V12" s="334"/>
      <c r="W12" s="335"/>
      <c r="X12" s="334">
        <f t="shared" si="6"/>
        <v>35021</v>
      </c>
      <c r="Y12" s="333">
        <f t="shared" si="7"/>
        <v>0.043887952942520236</v>
      </c>
    </row>
    <row r="13" spans="1:25" ht="18.75" customHeight="1">
      <c r="A13" s="340" t="s">
        <v>253</v>
      </c>
      <c r="B13" s="338">
        <v>6053</v>
      </c>
      <c r="C13" s="335">
        <v>6250</v>
      </c>
      <c r="D13" s="334">
        <v>0</v>
      </c>
      <c r="E13" s="335">
        <v>0</v>
      </c>
      <c r="F13" s="334">
        <f t="shared" si="0"/>
        <v>12303</v>
      </c>
      <c r="G13" s="337">
        <f t="shared" si="1"/>
        <v>0.026738618754631932</v>
      </c>
      <c r="H13" s="338">
        <v>6206</v>
      </c>
      <c r="I13" s="335">
        <v>6547</v>
      </c>
      <c r="J13" s="334">
        <v>0</v>
      </c>
      <c r="K13" s="335">
        <v>0</v>
      </c>
      <c r="L13" s="334">
        <f t="shared" si="2"/>
        <v>12753</v>
      </c>
      <c r="M13" s="339">
        <f t="shared" si="3"/>
        <v>-0.035285815102328866</v>
      </c>
      <c r="N13" s="338">
        <v>17658</v>
      </c>
      <c r="O13" s="335">
        <v>17405</v>
      </c>
      <c r="P13" s="334">
        <v>88</v>
      </c>
      <c r="Q13" s="335">
        <v>47</v>
      </c>
      <c r="R13" s="334">
        <f t="shared" si="4"/>
        <v>35198</v>
      </c>
      <c r="S13" s="337">
        <f t="shared" si="5"/>
        <v>0.03172351386720792</v>
      </c>
      <c r="T13" s="338">
        <v>17841</v>
      </c>
      <c r="U13" s="335">
        <v>17927</v>
      </c>
      <c r="V13" s="334">
        <v>230</v>
      </c>
      <c r="W13" s="335">
        <v>149</v>
      </c>
      <c r="X13" s="334">
        <f t="shared" si="6"/>
        <v>36147</v>
      </c>
      <c r="Y13" s="333">
        <f t="shared" si="7"/>
        <v>-0.026253907654853803</v>
      </c>
    </row>
    <row r="14" spans="1:25" ht="18.75" customHeight="1">
      <c r="A14" s="340" t="s">
        <v>252</v>
      </c>
      <c r="B14" s="338">
        <v>4979</v>
      </c>
      <c r="C14" s="335">
        <v>5069</v>
      </c>
      <c r="D14" s="334"/>
      <c r="E14" s="335"/>
      <c r="F14" s="334">
        <f t="shared" si="0"/>
        <v>10048</v>
      </c>
      <c r="G14" s="337">
        <f t="shared" si="1"/>
        <v>0.021837733987364192</v>
      </c>
      <c r="H14" s="338">
        <v>4059</v>
      </c>
      <c r="I14" s="335">
        <v>4468</v>
      </c>
      <c r="J14" s="334"/>
      <c r="K14" s="335"/>
      <c r="L14" s="334">
        <f t="shared" si="2"/>
        <v>8527</v>
      </c>
      <c r="M14" s="339">
        <f t="shared" si="3"/>
        <v>0.17837457487979358</v>
      </c>
      <c r="N14" s="338">
        <v>11329</v>
      </c>
      <c r="O14" s="335">
        <v>11610</v>
      </c>
      <c r="P14" s="334"/>
      <c r="Q14" s="335"/>
      <c r="R14" s="334">
        <f t="shared" si="4"/>
        <v>22939</v>
      </c>
      <c r="S14" s="337">
        <f t="shared" si="5"/>
        <v>0.02067463164384006</v>
      </c>
      <c r="T14" s="338">
        <v>9853</v>
      </c>
      <c r="U14" s="335">
        <v>10573</v>
      </c>
      <c r="V14" s="334"/>
      <c r="W14" s="335"/>
      <c r="X14" s="334">
        <f t="shared" si="6"/>
        <v>20426</v>
      </c>
      <c r="Y14" s="333">
        <f t="shared" si="7"/>
        <v>0.12302947224126104</v>
      </c>
    </row>
    <row r="15" spans="1:25" ht="18.75" customHeight="1">
      <c r="A15" s="340" t="s">
        <v>251</v>
      </c>
      <c r="B15" s="338">
        <v>4720</v>
      </c>
      <c r="C15" s="335">
        <v>4819</v>
      </c>
      <c r="D15" s="334"/>
      <c r="E15" s="335"/>
      <c r="F15" s="334">
        <f t="shared" si="0"/>
        <v>9539</v>
      </c>
      <c r="G15" s="337">
        <f t="shared" si="1"/>
        <v>0.020731503235018614</v>
      </c>
      <c r="H15" s="338">
        <v>4286</v>
      </c>
      <c r="I15" s="335">
        <v>4361</v>
      </c>
      <c r="J15" s="334"/>
      <c r="K15" s="335"/>
      <c r="L15" s="334">
        <f t="shared" si="2"/>
        <v>8647</v>
      </c>
      <c r="M15" s="339">
        <f t="shared" si="3"/>
        <v>0.10315716433445132</v>
      </c>
      <c r="N15" s="338">
        <v>12756</v>
      </c>
      <c r="O15" s="335">
        <v>11389</v>
      </c>
      <c r="P15" s="334">
        <v>118</v>
      </c>
      <c r="Q15" s="335">
        <v>127</v>
      </c>
      <c r="R15" s="334">
        <f t="shared" si="4"/>
        <v>24390</v>
      </c>
      <c r="S15" s="337">
        <f t="shared" si="5"/>
        <v>0.021982399659673878</v>
      </c>
      <c r="T15" s="338">
        <v>11957</v>
      </c>
      <c r="U15" s="335">
        <v>10798</v>
      </c>
      <c r="V15" s="334"/>
      <c r="W15" s="335">
        <v>16</v>
      </c>
      <c r="X15" s="334">
        <f t="shared" si="6"/>
        <v>22771</v>
      </c>
      <c r="Y15" s="333">
        <f t="shared" si="7"/>
        <v>0.0710992051293311</v>
      </c>
    </row>
    <row r="16" spans="1:25" ht="18.75" customHeight="1">
      <c r="A16" s="340" t="s">
        <v>250</v>
      </c>
      <c r="B16" s="338">
        <v>3272</v>
      </c>
      <c r="C16" s="335">
        <v>4582</v>
      </c>
      <c r="D16" s="334"/>
      <c r="E16" s="335"/>
      <c r="F16" s="334">
        <f t="shared" si="0"/>
        <v>7854</v>
      </c>
      <c r="G16" s="337">
        <f t="shared" si="1"/>
        <v>0.017069423043069104</v>
      </c>
      <c r="H16" s="338">
        <v>3634</v>
      </c>
      <c r="I16" s="335">
        <v>4846</v>
      </c>
      <c r="J16" s="334"/>
      <c r="K16" s="335"/>
      <c r="L16" s="334">
        <f t="shared" si="2"/>
        <v>8480</v>
      </c>
      <c r="M16" s="339">
        <f t="shared" si="3"/>
        <v>-0.07382075471698113</v>
      </c>
      <c r="N16" s="338">
        <v>8887</v>
      </c>
      <c r="O16" s="335">
        <v>11881</v>
      </c>
      <c r="P16" s="334">
        <v>54</v>
      </c>
      <c r="Q16" s="335">
        <v>53</v>
      </c>
      <c r="R16" s="334">
        <f t="shared" si="4"/>
        <v>20875</v>
      </c>
      <c r="S16" s="337">
        <f t="shared" si="5"/>
        <v>0.018814374452467905</v>
      </c>
      <c r="T16" s="338">
        <v>10364</v>
      </c>
      <c r="U16" s="335">
        <v>13084</v>
      </c>
      <c r="V16" s="334">
        <v>103</v>
      </c>
      <c r="W16" s="335">
        <v>111</v>
      </c>
      <c r="X16" s="334">
        <f t="shared" si="6"/>
        <v>23662</v>
      </c>
      <c r="Y16" s="333">
        <f t="shared" si="7"/>
        <v>-0.11778378835263292</v>
      </c>
    </row>
    <row r="17" spans="1:25" ht="18.75" customHeight="1">
      <c r="A17" s="340" t="s">
        <v>249</v>
      </c>
      <c r="B17" s="338">
        <v>2828</v>
      </c>
      <c r="C17" s="335">
        <v>2661</v>
      </c>
      <c r="D17" s="334"/>
      <c r="E17" s="335"/>
      <c r="F17" s="334">
        <f t="shared" si="0"/>
        <v>5489</v>
      </c>
      <c r="G17" s="337">
        <f t="shared" si="1"/>
        <v>0.011929470726178549</v>
      </c>
      <c r="H17" s="338">
        <v>2395</v>
      </c>
      <c r="I17" s="335">
        <v>2216</v>
      </c>
      <c r="J17" s="334"/>
      <c r="K17" s="335"/>
      <c r="L17" s="334">
        <f t="shared" si="2"/>
        <v>4611</v>
      </c>
      <c r="M17" s="339">
        <f t="shared" si="3"/>
        <v>0.1904142268488398</v>
      </c>
      <c r="N17" s="338">
        <v>8405</v>
      </c>
      <c r="O17" s="335">
        <v>7091</v>
      </c>
      <c r="P17" s="334"/>
      <c r="Q17" s="335"/>
      <c r="R17" s="334">
        <f t="shared" si="4"/>
        <v>15496</v>
      </c>
      <c r="S17" s="337">
        <f t="shared" si="5"/>
        <v>0.0139663495336739</v>
      </c>
      <c r="T17" s="338">
        <v>7031</v>
      </c>
      <c r="U17" s="335">
        <v>6086</v>
      </c>
      <c r="V17" s="334">
        <v>1</v>
      </c>
      <c r="W17" s="335"/>
      <c r="X17" s="334">
        <f t="shared" si="6"/>
        <v>13118</v>
      </c>
      <c r="Y17" s="333">
        <f t="shared" si="7"/>
        <v>0.1812776337856381</v>
      </c>
    </row>
    <row r="18" spans="1:25" ht="18.75" customHeight="1">
      <c r="A18" s="340" t="s">
        <v>248</v>
      </c>
      <c r="B18" s="338">
        <v>2443</v>
      </c>
      <c r="C18" s="335">
        <v>3017</v>
      </c>
      <c r="D18" s="334"/>
      <c r="E18" s="335"/>
      <c r="F18" s="334">
        <f t="shared" si="0"/>
        <v>5460</v>
      </c>
      <c r="G18" s="337">
        <f t="shared" si="1"/>
        <v>0.011866443826732534</v>
      </c>
      <c r="H18" s="338">
        <v>3159</v>
      </c>
      <c r="I18" s="335">
        <v>3217</v>
      </c>
      <c r="J18" s="334">
        <v>85</v>
      </c>
      <c r="K18" s="335">
        <v>145</v>
      </c>
      <c r="L18" s="334">
        <f t="shared" si="2"/>
        <v>6606</v>
      </c>
      <c r="M18" s="339">
        <f t="shared" si="3"/>
        <v>-0.1734786557674841</v>
      </c>
      <c r="N18" s="338">
        <v>6104</v>
      </c>
      <c r="O18" s="335">
        <v>6578</v>
      </c>
      <c r="P18" s="334"/>
      <c r="Q18" s="335">
        <v>7</v>
      </c>
      <c r="R18" s="334">
        <f t="shared" si="4"/>
        <v>12689</v>
      </c>
      <c r="S18" s="337">
        <f t="shared" si="5"/>
        <v>0.011436435804903725</v>
      </c>
      <c r="T18" s="338">
        <v>7086</v>
      </c>
      <c r="U18" s="335">
        <v>6689</v>
      </c>
      <c r="V18" s="334">
        <v>88</v>
      </c>
      <c r="W18" s="335">
        <v>156</v>
      </c>
      <c r="X18" s="334">
        <f t="shared" si="6"/>
        <v>14019</v>
      </c>
      <c r="Y18" s="333">
        <f t="shared" si="7"/>
        <v>-0.09487124616591769</v>
      </c>
    </row>
    <row r="19" spans="1:25" ht="18.75" customHeight="1">
      <c r="A19" s="340" t="s">
        <v>247</v>
      </c>
      <c r="B19" s="338">
        <v>2395</v>
      </c>
      <c r="C19" s="335">
        <v>2560</v>
      </c>
      <c r="D19" s="334"/>
      <c r="E19" s="335"/>
      <c r="F19" s="334">
        <f t="shared" si="0"/>
        <v>4955</v>
      </c>
      <c r="G19" s="337">
        <f t="shared" si="1"/>
        <v>0.010768906439827785</v>
      </c>
      <c r="H19" s="338">
        <v>2913</v>
      </c>
      <c r="I19" s="335">
        <v>2965</v>
      </c>
      <c r="J19" s="334"/>
      <c r="K19" s="335"/>
      <c r="L19" s="334">
        <f t="shared" si="2"/>
        <v>5878</v>
      </c>
      <c r="M19" s="339">
        <f t="shared" si="3"/>
        <v>-0.1570261993875468</v>
      </c>
      <c r="N19" s="338">
        <v>6718</v>
      </c>
      <c r="O19" s="335">
        <v>6825</v>
      </c>
      <c r="P19" s="334"/>
      <c r="Q19" s="335"/>
      <c r="R19" s="334">
        <f t="shared" si="4"/>
        <v>13543</v>
      </c>
      <c r="S19" s="337">
        <f t="shared" si="5"/>
        <v>0.012206135243581932</v>
      </c>
      <c r="T19" s="338">
        <v>7416</v>
      </c>
      <c r="U19" s="335">
        <v>7357</v>
      </c>
      <c r="V19" s="334"/>
      <c r="W19" s="335"/>
      <c r="X19" s="334">
        <f t="shared" si="6"/>
        <v>14773</v>
      </c>
      <c r="Y19" s="333">
        <f t="shared" si="7"/>
        <v>-0.08326000135382117</v>
      </c>
    </row>
    <row r="20" spans="1:25" ht="18.75" customHeight="1">
      <c r="A20" s="340" t="s">
        <v>246</v>
      </c>
      <c r="B20" s="338">
        <v>2593</v>
      </c>
      <c r="C20" s="335">
        <v>2106</v>
      </c>
      <c r="D20" s="334"/>
      <c r="E20" s="335"/>
      <c r="F20" s="334">
        <f t="shared" si="0"/>
        <v>4699</v>
      </c>
      <c r="G20" s="337">
        <f t="shared" si="1"/>
        <v>0.010212531051614683</v>
      </c>
      <c r="H20" s="338">
        <v>2347</v>
      </c>
      <c r="I20" s="335">
        <v>2012</v>
      </c>
      <c r="J20" s="334"/>
      <c r="K20" s="335"/>
      <c r="L20" s="334">
        <f t="shared" si="2"/>
        <v>4359</v>
      </c>
      <c r="M20" s="339">
        <f t="shared" si="3"/>
        <v>0.07799954117916963</v>
      </c>
      <c r="N20" s="338">
        <v>6268</v>
      </c>
      <c r="O20" s="335">
        <v>4735</v>
      </c>
      <c r="P20" s="334"/>
      <c r="Q20" s="335"/>
      <c r="R20" s="334">
        <f t="shared" si="4"/>
        <v>11003</v>
      </c>
      <c r="S20" s="337">
        <f t="shared" si="5"/>
        <v>0.009916865250323563</v>
      </c>
      <c r="T20" s="338">
        <v>5421</v>
      </c>
      <c r="U20" s="335">
        <v>4370</v>
      </c>
      <c r="V20" s="334"/>
      <c r="W20" s="335"/>
      <c r="X20" s="334">
        <f t="shared" si="6"/>
        <v>9791</v>
      </c>
      <c r="Y20" s="333">
        <f t="shared" si="7"/>
        <v>0.12378715146563168</v>
      </c>
    </row>
    <row r="21" spans="1:25" ht="18.75" customHeight="1">
      <c r="A21" s="340" t="s">
        <v>245</v>
      </c>
      <c r="B21" s="338">
        <v>1794</v>
      </c>
      <c r="C21" s="335">
        <v>1999</v>
      </c>
      <c r="D21" s="334"/>
      <c r="E21" s="335"/>
      <c r="F21" s="334">
        <f t="shared" si="0"/>
        <v>3793</v>
      </c>
      <c r="G21" s="337">
        <f t="shared" si="1"/>
        <v>0.008243483779266758</v>
      </c>
      <c r="H21" s="338">
        <v>2654</v>
      </c>
      <c r="I21" s="335">
        <v>2723</v>
      </c>
      <c r="J21" s="334"/>
      <c r="K21" s="335"/>
      <c r="L21" s="334">
        <f t="shared" si="2"/>
        <v>5377</v>
      </c>
      <c r="M21" s="339">
        <f t="shared" si="3"/>
        <v>-0.29458806025664874</v>
      </c>
      <c r="N21" s="338">
        <v>5444</v>
      </c>
      <c r="O21" s="335">
        <v>4361</v>
      </c>
      <c r="P21" s="334"/>
      <c r="Q21" s="335"/>
      <c r="R21" s="334">
        <f t="shared" si="4"/>
        <v>9805</v>
      </c>
      <c r="S21" s="337">
        <f t="shared" si="5"/>
        <v>0.008837122946416661</v>
      </c>
      <c r="T21" s="338">
        <v>5667</v>
      </c>
      <c r="U21" s="335">
        <v>5662</v>
      </c>
      <c r="V21" s="334"/>
      <c r="W21" s="335"/>
      <c r="X21" s="334">
        <f t="shared" si="6"/>
        <v>11329</v>
      </c>
      <c r="Y21" s="333">
        <f t="shared" si="7"/>
        <v>-0.13452202312648953</v>
      </c>
    </row>
    <row r="22" spans="1:25" ht="18.75" customHeight="1">
      <c r="A22" s="340" t="s">
        <v>244</v>
      </c>
      <c r="B22" s="338">
        <v>995</v>
      </c>
      <c r="C22" s="335">
        <v>2717</v>
      </c>
      <c r="D22" s="334"/>
      <c r="E22" s="335"/>
      <c r="F22" s="334">
        <f t="shared" si="0"/>
        <v>3712</v>
      </c>
      <c r="G22" s="337">
        <f t="shared" si="1"/>
        <v>0.008067443129089956</v>
      </c>
      <c r="H22" s="338">
        <v>1478</v>
      </c>
      <c r="I22" s="335">
        <v>3150</v>
      </c>
      <c r="J22" s="334"/>
      <c r="K22" s="335"/>
      <c r="L22" s="334">
        <f t="shared" si="2"/>
        <v>4628</v>
      </c>
      <c r="M22" s="339">
        <f t="shared" si="3"/>
        <v>-0.1979256698357822</v>
      </c>
      <c r="N22" s="338">
        <v>2570</v>
      </c>
      <c r="O22" s="335">
        <v>6681</v>
      </c>
      <c r="P22" s="334"/>
      <c r="Q22" s="335"/>
      <c r="R22" s="334">
        <f t="shared" si="4"/>
        <v>9251</v>
      </c>
      <c r="S22" s="337">
        <f t="shared" si="5"/>
        <v>0.008337809727414639</v>
      </c>
      <c r="T22" s="338">
        <v>3509</v>
      </c>
      <c r="U22" s="335">
        <v>7513</v>
      </c>
      <c r="V22" s="334"/>
      <c r="W22" s="335"/>
      <c r="X22" s="334">
        <f t="shared" si="6"/>
        <v>11022</v>
      </c>
      <c r="Y22" s="333">
        <f t="shared" si="7"/>
        <v>-0.16067864271457089</v>
      </c>
    </row>
    <row r="23" spans="1:25" ht="18.75" customHeight="1">
      <c r="A23" s="340" t="s">
        <v>243</v>
      </c>
      <c r="B23" s="338">
        <v>1708</v>
      </c>
      <c r="C23" s="335">
        <v>1923</v>
      </c>
      <c r="D23" s="334"/>
      <c r="E23" s="335"/>
      <c r="F23" s="334">
        <f t="shared" si="0"/>
        <v>3631</v>
      </c>
      <c r="G23" s="337">
        <f t="shared" si="1"/>
        <v>0.007891402478913156</v>
      </c>
      <c r="H23" s="338">
        <v>1632</v>
      </c>
      <c r="I23" s="335">
        <v>2397</v>
      </c>
      <c r="J23" s="334"/>
      <c r="K23" s="335"/>
      <c r="L23" s="334">
        <f t="shared" si="2"/>
        <v>4029</v>
      </c>
      <c r="M23" s="339">
        <f t="shared" si="3"/>
        <v>-0.09878381732439812</v>
      </c>
      <c r="N23" s="338">
        <v>4002</v>
      </c>
      <c r="O23" s="335">
        <v>5049</v>
      </c>
      <c r="P23" s="334"/>
      <c r="Q23" s="335"/>
      <c r="R23" s="334">
        <f t="shared" si="4"/>
        <v>9051</v>
      </c>
      <c r="S23" s="337">
        <f t="shared" si="5"/>
        <v>0.008157552247630515</v>
      </c>
      <c r="T23" s="338">
        <v>3459</v>
      </c>
      <c r="U23" s="335">
        <v>5391</v>
      </c>
      <c r="V23" s="334"/>
      <c r="W23" s="335"/>
      <c r="X23" s="334">
        <f t="shared" si="6"/>
        <v>8850</v>
      </c>
      <c r="Y23" s="333">
        <f t="shared" si="7"/>
        <v>0.022711864406779636</v>
      </c>
    </row>
    <row r="24" spans="1:25" ht="18.75" customHeight="1">
      <c r="A24" s="340" t="s">
        <v>242</v>
      </c>
      <c r="B24" s="338">
        <v>1712</v>
      </c>
      <c r="C24" s="335">
        <v>1466</v>
      </c>
      <c r="D24" s="334"/>
      <c r="E24" s="335"/>
      <c r="F24" s="334">
        <f t="shared" si="0"/>
        <v>3178</v>
      </c>
      <c r="G24" s="337">
        <f t="shared" si="1"/>
        <v>0.006906878842739193</v>
      </c>
      <c r="H24" s="338">
        <v>1777</v>
      </c>
      <c r="I24" s="335">
        <v>1481</v>
      </c>
      <c r="J24" s="334"/>
      <c r="K24" s="335"/>
      <c r="L24" s="334">
        <f t="shared" si="2"/>
        <v>3258</v>
      </c>
      <c r="M24" s="339">
        <f t="shared" si="3"/>
        <v>-0.024554941682013554</v>
      </c>
      <c r="N24" s="338">
        <v>4734</v>
      </c>
      <c r="O24" s="335">
        <v>3479</v>
      </c>
      <c r="P24" s="334">
        <v>92</v>
      </c>
      <c r="Q24" s="335">
        <v>64</v>
      </c>
      <c r="R24" s="334">
        <f t="shared" si="4"/>
        <v>8369</v>
      </c>
      <c r="S24" s="337">
        <f t="shared" si="5"/>
        <v>0.007542874241566654</v>
      </c>
      <c r="T24" s="338">
        <v>4293</v>
      </c>
      <c r="U24" s="335">
        <v>3300</v>
      </c>
      <c r="V24" s="334">
        <v>436</v>
      </c>
      <c r="W24" s="335">
        <v>305</v>
      </c>
      <c r="X24" s="334">
        <f t="shared" si="6"/>
        <v>8334</v>
      </c>
      <c r="Y24" s="333">
        <f t="shared" si="7"/>
        <v>0.00419966402687777</v>
      </c>
    </row>
    <row r="25" spans="1:25" ht="18.75" customHeight="1">
      <c r="A25" s="340" t="s">
        <v>241</v>
      </c>
      <c r="B25" s="338">
        <v>1304</v>
      </c>
      <c r="C25" s="335">
        <v>1153</v>
      </c>
      <c r="D25" s="334"/>
      <c r="E25" s="335"/>
      <c r="F25" s="334">
        <f t="shared" si="0"/>
        <v>2457</v>
      </c>
      <c r="G25" s="337">
        <f t="shared" si="1"/>
        <v>0.0053398997220296405</v>
      </c>
      <c r="H25" s="338">
        <v>876</v>
      </c>
      <c r="I25" s="335">
        <v>771</v>
      </c>
      <c r="J25" s="334"/>
      <c r="K25" s="335"/>
      <c r="L25" s="334">
        <f t="shared" si="2"/>
        <v>1647</v>
      </c>
      <c r="M25" s="339">
        <f t="shared" si="3"/>
        <v>0.4918032786885247</v>
      </c>
      <c r="N25" s="338">
        <v>3511</v>
      </c>
      <c r="O25" s="335">
        <v>2748</v>
      </c>
      <c r="P25" s="334"/>
      <c r="Q25" s="335"/>
      <c r="R25" s="334">
        <f t="shared" si="4"/>
        <v>6259</v>
      </c>
      <c r="S25" s="337">
        <f t="shared" si="5"/>
        <v>0.005641157829844149</v>
      </c>
      <c r="T25" s="338">
        <v>2129</v>
      </c>
      <c r="U25" s="335">
        <v>1780</v>
      </c>
      <c r="V25" s="334"/>
      <c r="W25" s="335"/>
      <c r="X25" s="334">
        <f t="shared" si="6"/>
        <v>3909</v>
      </c>
      <c r="Y25" s="333">
        <f t="shared" si="7"/>
        <v>0.6011767715528269</v>
      </c>
    </row>
    <row r="26" spans="1:25" ht="18.75" customHeight="1">
      <c r="A26" s="340" t="s">
        <v>240</v>
      </c>
      <c r="B26" s="338">
        <v>621</v>
      </c>
      <c r="C26" s="335">
        <v>171</v>
      </c>
      <c r="D26" s="334"/>
      <c r="E26" s="335"/>
      <c r="F26" s="334">
        <f t="shared" si="0"/>
        <v>792</v>
      </c>
      <c r="G26" s="337">
        <f t="shared" si="1"/>
        <v>0.0017212863572842797</v>
      </c>
      <c r="H26" s="338">
        <v>1668</v>
      </c>
      <c r="I26" s="335">
        <v>1193</v>
      </c>
      <c r="J26" s="334">
        <v>0</v>
      </c>
      <c r="K26" s="335"/>
      <c r="L26" s="334">
        <f t="shared" si="2"/>
        <v>2861</v>
      </c>
      <c r="M26" s="339">
        <f t="shared" si="3"/>
        <v>-0.7231737154840965</v>
      </c>
      <c r="N26" s="338">
        <v>2821</v>
      </c>
      <c r="O26" s="335">
        <v>1853</v>
      </c>
      <c r="P26" s="334"/>
      <c r="Q26" s="335"/>
      <c r="R26" s="334">
        <f t="shared" si="4"/>
        <v>4674</v>
      </c>
      <c r="S26" s="337">
        <f t="shared" si="5"/>
        <v>0.00421261730255497</v>
      </c>
      <c r="T26" s="338">
        <v>4233</v>
      </c>
      <c r="U26" s="335">
        <v>3555</v>
      </c>
      <c r="V26" s="334">
        <v>0</v>
      </c>
      <c r="W26" s="335"/>
      <c r="X26" s="334">
        <f t="shared" si="6"/>
        <v>7788</v>
      </c>
      <c r="Y26" s="333">
        <f t="shared" si="7"/>
        <v>-0.3998459167950693</v>
      </c>
    </row>
    <row r="27" spans="1:25" ht="18.75" customHeight="1" thickBot="1">
      <c r="A27" s="363" t="s">
        <v>138</v>
      </c>
      <c r="B27" s="360">
        <v>11459</v>
      </c>
      <c r="C27" s="359">
        <v>9464</v>
      </c>
      <c r="D27" s="358"/>
      <c r="E27" s="359"/>
      <c r="F27" s="358">
        <f t="shared" si="0"/>
        <v>20923</v>
      </c>
      <c r="G27" s="361">
        <f t="shared" si="1"/>
        <v>0.04547282127961993</v>
      </c>
      <c r="H27" s="360">
        <v>11799</v>
      </c>
      <c r="I27" s="359">
        <v>8925</v>
      </c>
      <c r="J27" s="358">
        <v>8</v>
      </c>
      <c r="K27" s="359">
        <v>1</v>
      </c>
      <c r="L27" s="358">
        <f t="shared" si="2"/>
        <v>20733</v>
      </c>
      <c r="M27" s="362">
        <f t="shared" si="3"/>
        <v>0.009164134471615348</v>
      </c>
      <c r="N27" s="360">
        <v>36544</v>
      </c>
      <c r="O27" s="359">
        <v>24084</v>
      </c>
      <c r="P27" s="358">
        <v>49</v>
      </c>
      <c r="Q27" s="359">
        <v>15</v>
      </c>
      <c r="R27" s="358">
        <f t="shared" si="4"/>
        <v>60692</v>
      </c>
      <c r="S27" s="361">
        <f t="shared" si="5"/>
        <v>0.05470093481529016</v>
      </c>
      <c r="T27" s="360">
        <v>30729</v>
      </c>
      <c r="U27" s="359">
        <v>19539</v>
      </c>
      <c r="V27" s="358">
        <v>285</v>
      </c>
      <c r="W27" s="359">
        <v>405</v>
      </c>
      <c r="X27" s="358">
        <f t="shared" si="6"/>
        <v>50958</v>
      </c>
      <c r="Y27" s="357">
        <f t="shared" si="7"/>
        <v>0.1910200557321715</v>
      </c>
    </row>
    <row r="28" spans="1:25" s="341" customFormat="1" ht="18.75" customHeight="1">
      <c r="A28" s="348" t="s">
        <v>239</v>
      </c>
      <c r="B28" s="345">
        <f>SUM(B29:B43)</f>
        <v>74383</v>
      </c>
      <c r="C28" s="344">
        <f>SUM(C29:C43)</f>
        <v>68149</v>
      </c>
      <c r="D28" s="343">
        <f>SUM(D29:D43)</f>
        <v>489</v>
      </c>
      <c r="E28" s="344">
        <f>SUM(E29:E43)</f>
        <v>396</v>
      </c>
      <c r="F28" s="343">
        <f t="shared" si="0"/>
        <v>143417</v>
      </c>
      <c r="G28" s="346">
        <f t="shared" si="1"/>
        <v>0.3116940978568681</v>
      </c>
      <c r="H28" s="345">
        <f>SUM(H29:H43)</f>
        <v>59017</v>
      </c>
      <c r="I28" s="344">
        <f>SUM(I29:I43)</f>
        <v>56284</v>
      </c>
      <c r="J28" s="343">
        <f>SUM(J29:J43)</f>
        <v>583</v>
      </c>
      <c r="K28" s="344">
        <f>SUM(K29:K43)</f>
        <v>546</v>
      </c>
      <c r="L28" s="343">
        <f t="shared" si="2"/>
        <v>116430</v>
      </c>
      <c r="M28" s="347">
        <f t="shared" si="3"/>
        <v>0.23178734003263757</v>
      </c>
      <c r="N28" s="345">
        <f>SUM(N29:N43)</f>
        <v>157879</v>
      </c>
      <c r="O28" s="344">
        <f>SUM(O29:O43)</f>
        <v>154228</v>
      </c>
      <c r="P28" s="343">
        <f>SUM(P29:P43)</f>
        <v>704</v>
      </c>
      <c r="Q28" s="344">
        <f>SUM(Q29:Q43)</f>
        <v>594</v>
      </c>
      <c r="R28" s="343">
        <f t="shared" si="4"/>
        <v>313405</v>
      </c>
      <c r="S28" s="346">
        <f t="shared" si="5"/>
        <v>0.28246797725871636</v>
      </c>
      <c r="T28" s="345">
        <f>SUM(T29:T43)</f>
        <v>129547</v>
      </c>
      <c r="U28" s="344">
        <f>SUM(U29:U43)</f>
        <v>124435</v>
      </c>
      <c r="V28" s="343">
        <f>SUM(V29:V43)</f>
        <v>1530</v>
      </c>
      <c r="W28" s="344">
        <f>SUM(W29:W43)</f>
        <v>1157</v>
      </c>
      <c r="X28" s="343">
        <f t="shared" si="6"/>
        <v>256669</v>
      </c>
      <c r="Y28" s="342">
        <f t="shared" si="7"/>
        <v>0.22104734112806756</v>
      </c>
    </row>
    <row r="29" spans="1:25" ht="18.75" customHeight="1">
      <c r="A29" s="355" t="s">
        <v>238</v>
      </c>
      <c r="B29" s="352">
        <v>12222</v>
      </c>
      <c r="C29" s="350">
        <v>11689</v>
      </c>
      <c r="D29" s="351">
        <v>4</v>
      </c>
      <c r="E29" s="350">
        <v>2</v>
      </c>
      <c r="F29" s="351">
        <f t="shared" si="0"/>
        <v>23917</v>
      </c>
      <c r="G29" s="353">
        <f t="shared" si="1"/>
        <v>0.051979805312080955</v>
      </c>
      <c r="H29" s="352">
        <v>10548</v>
      </c>
      <c r="I29" s="350">
        <v>9532</v>
      </c>
      <c r="J29" s="351"/>
      <c r="K29" s="350"/>
      <c r="L29" s="351">
        <f t="shared" si="2"/>
        <v>20080</v>
      </c>
      <c r="M29" s="354">
        <f t="shared" si="3"/>
        <v>0.19108565737051797</v>
      </c>
      <c r="N29" s="352">
        <v>23653</v>
      </c>
      <c r="O29" s="350">
        <v>26100</v>
      </c>
      <c r="P29" s="351">
        <v>4</v>
      </c>
      <c r="Q29" s="350">
        <v>3</v>
      </c>
      <c r="R29" s="351">
        <f t="shared" si="4"/>
        <v>49760</v>
      </c>
      <c r="S29" s="353">
        <f t="shared" si="5"/>
        <v>0.04484806097028996</v>
      </c>
      <c r="T29" s="356">
        <v>21843</v>
      </c>
      <c r="U29" s="350">
        <v>23773</v>
      </c>
      <c r="V29" s="351"/>
      <c r="W29" s="350"/>
      <c r="X29" s="351">
        <f t="shared" si="6"/>
        <v>45616</v>
      </c>
      <c r="Y29" s="349">
        <f t="shared" si="7"/>
        <v>0.09084531743247992</v>
      </c>
    </row>
    <row r="30" spans="1:25" ht="18.75" customHeight="1">
      <c r="A30" s="355" t="s">
        <v>237</v>
      </c>
      <c r="B30" s="352">
        <v>10711</v>
      </c>
      <c r="C30" s="350">
        <v>9896</v>
      </c>
      <c r="D30" s="351">
        <v>327</v>
      </c>
      <c r="E30" s="350"/>
      <c r="F30" s="351">
        <f t="shared" si="0"/>
        <v>20934</v>
      </c>
      <c r="G30" s="353">
        <f t="shared" si="1"/>
        <v>0.045496728034582205</v>
      </c>
      <c r="H30" s="352">
        <v>6818</v>
      </c>
      <c r="I30" s="350">
        <v>6852</v>
      </c>
      <c r="J30" s="351">
        <v>0</v>
      </c>
      <c r="K30" s="350">
        <v>0</v>
      </c>
      <c r="L30" s="351">
        <f t="shared" si="2"/>
        <v>13670</v>
      </c>
      <c r="M30" s="354">
        <f t="shared" si="3"/>
        <v>0.5313825896122897</v>
      </c>
      <c r="N30" s="352">
        <v>21806</v>
      </c>
      <c r="O30" s="350">
        <v>21054</v>
      </c>
      <c r="P30" s="351">
        <v>328</v>
      </c>
      <c r="Q30" s="350">
        <v>3</v>
      </c>
      <c r="R30" s="351">
        <f t="shared" si="4"/>
        <v>43191</v>
      </c>
      <c r="S30" s="353">
        <f t="shared" si="5"/>
        <v>0.03892750404678042</v>
      </c>
      <c r="T30" s="356">
        <v>13087</v>
      </c>
      <c r="U30" s="350">
        <v>13005</v>
      </c>
      <c r="V30" s="351">
        <v>0</v>
      </c>
      <c r="W30" s="350">
        <v>0</v>
      </c>
      <c r="X30" s="351">
        <f t="shared" si="6"/>
        <v>26092</v>
      </c>
      <c r="Y30" s="349">
        <f t="shared" si="7"/>
        <v>0.6553349685727425</v>
      </c>
    </row>
    <row r="31" spans="1:25" ht="18.75" customHeight="1">
      <c r="A31" s="355" t="s">
        <v>236</v>
      </c>
      <c r="B31" s="352">
        <v>5964</v>
      </c>
      <c r="C31" s="350">
        <v>6001</v>
      </c>
      <c r="D31" s="351"/>
      <c r="E31" s="350">
        <v>0</v>
      </c>
      <c r="F31" s="351">
        <f t="shared" si="0"/>
        <v>11965</v>
      </c>
      <c r="G31" s="353">
        <f t="shared" si="1"/>
        <v>0.026004029374881825</v>
      </c>
      <c r="H31" s="352">
        <v>6108</v>
      </c>
      <c r="I31" s="350">
        <v>6015</v>
      </c>
      <c r="J31" s="351"/>
      <c r="K31" s="350"/>
      <c r="L31" s="351">
        <f t="shared" si="2"/>
        <v>12123</v>
      </c>
      <c r="M31" s="354">
        <f t="shared" si="3"/>
        <v>-0.013033077621050881</v>
      </c>
      <c r="N31" s="352">
        <v>12163</v>
      </c>
      <c r="O31" s="350">
        <v>11906</v>
      </c>
      <c r="P31" s="351">
        <v>2</v>
      </c>
      <c r="Q31" s="350">
        <v>2</v>
      </c>
      <c r="R31" s="351">
        <f t="shared" si="4"/>
        <v>24073</v>
      </c>
      <c r="S31" s="353">
        <f t="shared" si="5"/>
        <v>0.02169669155421604</v>
      </c>
      <c r="T31" s="356">
        <v>15945</v>
      </c>
      <c r="U31" s="350">
        <v>12638</v>
      </c>
      <c r="V31" s="351"/>
      <c r="W31" s="350">
        <v>0</v>
      </c>
      <c r="X31" s="351">
        <f t="shared" si="6"/>
        <v>28583</v>
      </c>
      <c r="Y31" s="349">
        <f t="shared" si="7"/>
        <v>-0.15778609663086451</v>
      </c>
    </row>
    <row r="32" spans="1:25" ht="18.75" customHeight="1">
      <c r="A32" s="355" t="s">
        <v>235</v>
      </c>
      <c r="B32" s="352">
        <v>5582</v>
      </c>
      <c r="C32" s="350">
        <v>4872</v>
      </c>
      <c r="D32" s="351"/>
      <c r="E32" s="350"/>
      <c r="F32" s="351">
        <f t="shared" si="0"/>
        <v>10454</v>
      </c>
      <c r="G32" s="353">
        <f t="shared" si="1"/>
        <v>0.022720110579608408</v>
      </c>
      <c r="H32" s="352">
        <v>479</v>
      </c>
      <c r="I32" s="350">
        <v>416</v>
      </c>
      <c r="J32" s="351"/>
      <c r="K32" s="350"/>
      <c r="L32" s="351">
        <f t="shared" si="2"/>
        <v>895</v>
      </c>
      <c r="M32" s="354">
        <f t="shared" si="3"/>
        <v>10.680446927374302</v>
      </c>
      <c r="N32" s="352">
        <v>12329</v>
      </c>
      <c r="O32" s="350">
        <v>11616</v>
      </c>
      <c r="P32" s="351"/>
      <c r="Q32" s="350"/>
      <c r="R32" s="351">
        <f t="shared" si="4"/>
        <v>23945</v>
      </c>
      <c r="S32" s="353">
        <f t="shared" si="5"/>
        <v>0.021581326767154203</v>
      </c>
      <c r="T32" s="356">
        <v>827</v>
      </c>
      <c r="U32" s="350">
        <v>562</v>
      </c>
      <c r="V32" s="351"/>
      <c r="W32" s="350"/>
      <c r="X32" s="351">
        <f t="shared" si="6"/>
        <v>1389</v>
      </c>
      <c r="Y32" s="349">
        <f t="shared" si="7"/>
        <v>16.239020878329733</v>
      </c>
    </row>
    <row r="33" spans="1:25" ht="18.75" customHeight="1">
      <c r="A33" s="355" t="s">
        <v>234</v>
      </c>
      <c r="B33" s="352">
        <v>5712</v>
      </c>
      <c r="C33" s="350">
        <v>4527</v>
      </c>
      <c r="D33" s="351"/>
      <c r="E33" s="350">
        <v>0</v>
      </c>
      <c r="F33" s="351">
        <f t="shared" si="0"/>
        <v>10239</v>
      </c>
      <c r="G33" s="353">
        <f t="shared" si="1"/>
        <v>0.02225284218716381</v>
      </c>
      <c r="H33" s="352">
        <v>4145</v>
      </c>
      <c r="I33" s="350">
        <v>3404</v>
      </c>
      <c r="J33" s="351"/>
      <c r="K33" s="350">
        <v>0</v>
      </c>
      <c r="L33" s="351">
        <f t="shared" si="2"/>
        <v>7549</v>
      </c>
      <c r="M33" s="354">
        <f t="shared" si="3"/>
        <v>0.3563385878924361</v>
      </c>
      <c r="N33" s="352">
        <v>11514</v>
      </c>
      <c r="O33" s="350">
        <v>12241</v>
      </c>
      <c r="P33" s="351">
        <v>92</v>
      </c>
      <c r="Q33" s="350">
        <v>109</v>
      </c>
      <c r="R33" s="351">
        <f t="shared" si="4"/>
        <v>23956</v>
      </c>
      <c r="S33" s="353">
        <f t="shared" si="5"/>
        <v>0.02159124092854233</v>
      </c>
      <c r="T33" s="356">
        <v>8196</v>
      </c>
      <c r="U33" s="350">
        <v>9239</v>
      </c>
      <c r="V33" s="351"/>
      <c r="W33" s="350">
        <v>0</v>
      </c>
      <c r="X33" s="351">
        <f t="shared" si="6"/>
        <v>17435</v>
      </c>
      <c r="Y33" s="349">
        <f t="shared" si="7"/>
        <v>0.3740177803269287</v>
      </c>
    </row>
    <row r="34" spans="1:25" ht="18.75" customHeight="1">
      <c r="A34" s="355" t="s">
        <v>233</v>
      </c>
      <c r="B34" s="352">
        <v>5293</v>
      </c>
      <c r="C34" s="350">
        <v>4518</v>
      </c>
      <c r="D34" s="351"/>
      <c r="E34" s="350"/>
      <c r="F34" s="351">
        <f t="shared" si="0"/>
        <v>9811</v>
      </c>
      <c r="G34" s="353">
        <f t="shared" si="1"/>
        <v>0.021322652084995033</v>
      </c>
      <c r="H34" s="352">
        <v>2386</v>
      </c>
      <c r="I34" s="350">
        <v>2312</v>
      </c>
      <c r="J34" s="351"/>
      <c r="K34" s="350">
        <v>0</v>
      </c>
      <c r="L34" s="351">
        <f t="shared" si="2"/>
        <v>4698</v>
      </c>
      <c r="M34" s="354">
        <f t="shared" si="3"/>
        <v>1.0883354618986805</v>
      </c>
      <c r="N34" s="352">
        <v>11760</v>
      </c>
      <c r="O34" s="350">
        <v>11525</v>
      </c>
      <c r="P34" s="351"/>
      <c r="Q34" s="350"/>
      <c r="R34" s="351">
        <f t="shared" si="4"/>
        <v>23285</v>
      </c>
      <c r="S34" s="353">
        <f t="shared" si="5"/>
        <v>0.020986477083866594</v>
      </c>
      <c r="T34" s="356">
        <v>6202</v>
      </c>
      <c r="U34" s="350">
        <v>6415</v>
      </c>
      <c r="V34" s="351"/>
      <c r="W34" s="350">
        <v>0</v>
      </c>
      <c r="X34" s="351">
        <f t="shared" si="6"/>
        <v>12617</v>
      </c>
      <c r="Y34" s="349">
        <f t="shared" si="7"/>
        <v>0.8455258777839423</v>
      </c>
    </row>
    <row r="35" spans="1:25" ht="18.75" customHeight="1">
      <c r="A35" s="355" t="s">
        <v>232</v>
      </c>
      <c r="B35" s="352">
        <v>4267</v>
      </c>
      <c r="C35" s="350">
        <v>3926</v>
      </c>
      <c r="D35" s="351"/>
      <c r="E35" s="350"/>
      <c r="F35" s="351">
        <f t="shared" si="0"/>
        <v>8193</v>
      </c>
      <c r="G35" s="353">
        <f t="shared" si="1"/>
        <v>0.017806185764179423</v>
      </c>
      <c r="H35" s="352">
        <v>4706</v>
      </c>
      <c r="I35" s="350">
        <v>4746</v>
      </c>
      <c r="J35" s="351"/>
      <c r="K35" s="350"/>
      <c r="L35" s="351">
        <f t="shared" si="2"/>
        <v>9452</v>
      </c>
      <c r="M35" s="354">
        <f t="shared" si="3"/>
        <v>-0.13319932289462544</v>
      </c>
      <c r="N35" s="352">
        <v>8908</v>
      </c>
      <c r="O35" s="350">
        <v>8986</v>
      </c>
      <c r="P35" s="351"/>
      <c r="Q35" s="350"/>
      <c r="R35" s="351">
        <f t="shared" si="4"/>
        <v>17894</v>
      </c>
      <c r="S35" s="353">
        <f t="shared" si="5"/>
        <v>0.016127636716285542</v>
      </c>
      <c r="T35" s="356">
        <v>9795</v>
      </c>
      <c r="U35" s="350">
        <v>10503</v>
      </c>
      <c r="V35" s="351"/>
      <c r="W35" s="350"/>
      <c r="X35" s="351">
        <f t="shared" si="6"/>
        <v>20298</v>
      </c>
      <c r="Y35" s="349">
        <f t="shared" si="7"/>
        <v>-0.11843531382402206</v>
      </c>
    </row>
    <row r="36" spans="1:25" ht="18.75" customHeight="1">
      <c r="A36" s="355" t="s">
        <v>231</v>
      </c>
      <c r="B36" s="352">
        <v>2826</v>
      </c>
      <c r="C36" s="350">
        <v>2648</v>
      </c>
      <c r="D36" s="351">
        <v>150</v>
      </c>
      <c r="E36" s="350">
        <v>388</v>
      </c>
      <c r="F36" s="351">
        <f t="shared" si="0"/>
        <v>6012</v>
      </c>
      <c r="G36" s="353">
        <f t="shared" si="1"/>
        <v>0.013066128257567032</v>
      </c>
      <c r="H36" s="352">
        <v>1425</v>
      </c>
      <c r="I36" s="350">
        <v>1455</v>
      </c>
      <c r="J36" s="351">
        <v>0</v>
      </c>
      <c r="K36" s="350"/>
      <c r="L36" s="351">
        <f t="shared" si="2"/>
        <v>2880</v>
      </c>
      <c r="M36" s="354">
        <f t="shared" si="3"/>
        <v>1.0875</v>
      </c>
      <c r="N36" s="352">
        <v>5880</v>
      </c>
      <c r="O36" s="350">
        <v>6321</v>
      </c>
      <c r="P36" s="351">
        <v>150</v>
      </c>
      <c r="Q36" s="350">
        <v>388</v>
      </c>
      <c r="R36" s="351">
        <f t="shared" si="4"/>
        <v>12739</v>
      </c>
      <c r="S36" s="353">
        <f t="shared" si="5"/>
        <v>0.011481500174849755</v>
      </c>
      <c r="T36" s="356">
        <v>2823</v>
      </c>
      <c r="U36" s="350">
        <v>2997</v>
      </c>
      <c r="V36" s="351">
        <v>0</v>
      </c>
      <c r="W36" s="350"/>
      <c r="X36" s="351">
        <f t="shared" si="6"/>
        <v>5820</v>
      </c>
      <c r="Y36" s="349">
        <f t="shared" si="7"/>
        <v>1.1888316151202751</v>
      </c>
    </row>
    <row r="37" spans="1:25" ht="18.75" customHeight="1">
      <c r="A37" s="355" t="s">
        <v>230</v>
      </c>
      <c r="B37" s="352">
        <v>2380</v>
      </c>
      <c r="C37" s="350">
        <v>2334</v>
      </c>
      <c r="D37" s="351"/>
      <c r="E37" s="350"/>
      <c r="F37" s="351">
        <f t="shared" si="0"/>
        <v>4714</v>
      </c>
      <c r="G37" s="353">
        <f t="shared" si="1"/>
        <v>0.010245131172017795</v>
      </c>
      <c r="H37" s="352">
        <v>1943</v>
      </c>
      <c r="I37" s="350">
        <v>1686</v>
      </c>
      <c r="J37" s="351"/>
      <c r="K37" s="350"/>
      <c r="L37" s="351">
        <f t="shared" si="2"/>
        <v>3629</v>
      </c>
      <c r="M37" s="354">
        <f t="shared" si="3"/>
        <v>0.29898043538164787</v>
      </c>
      <c r="N37" s="352">
        <v>7310</v>
      </c>
      <c r="O37" s="350">
        <v>7488</v>
      </c>
      <c r="P37" s="351"/>
      <c r="Q37" s="350"/>
      <c r="R37" s="351">
        <f t="shared" si="4"/>
        <v>14798</v>
      </c>
      <c r="S37" s="353">
        <f t="shared" si="5"/>
        <v>0.013337250929227308</v>
      </c>
      <c r="T37" s="356">
        <v>4463</v>
      </c>
      <c r="U37" s="350">
        <v>3714</v>
      </c>
      <c r="V37" s="351"/>
      <c r="W37" s="350"/>
      <c r="X37" s="351">
        <f t="shared" si="6"/>
        <v>8177</v>
      </c>
      <c r="Y37" s="349">
        <f t="shared" si="7"/>
        <v>0.8097101626513392</v>
      </c>
    </row>
    <row r="38" spans="1:25" ht="18.75" customHeight="1">
      <c r="A38" s="355" t="s">
        <v>229</v>
      </c>
      <c r="B38" s="352">
        <v>1552</v>
      </c>
      <c r="C38" s="350">
        <v>1306</v>
      </c>
      <c r="D38" s="351"/>
      <c r="E38" s="350">
        <v>0</v>
      </c>
      <c r="F38" s="351">
        <f t="shared" si="0"/>
        <v>2858</v>
      </c>
      <c r="G38" s="353">
        <f t="shared" si="1"/>
        <v>0.006211409607472817</v>
      </c>
      <c r="H38" s="352">
        <v>1501</v>
      </c>
      <c r="I38" s="350">
        <v>1428</v>
      </c>
      <c r="J38" s="351"/>
      <c r="K38" s="350"/>
      <c r="L38" s="351">
        <f t="shared" si="2"/>
        <v>2929</v>
      </c>
      <c r="M38" s="354">
        <f t="shared" si="3"/>
        <v>-0.024240355069989783</v>
      </c>
      <c r="N38" s="352">
        <v>3410</v>
      </c>
      <c r="O38" s="350">
        <v>3011</v>
      </c>
      <c r="P38" s="351"/>
      <c r="Q38" s="350">
        <v>0</v>
      </c>
      <c r="R38" s="351">
        <f t="shared" si="4"/>
        <v>6421</v>
      </c>
      <c r="S38" s="353">
        <f t="shared" si="5"/>
        <v>0.0057871663884692896</v>
      </c>
      <c r="T38" s="356">
        <v>3740</v>
      </c>
      <c r="U38" s="350">
        <v>3777</v>
      </c>
      <c r="V38" s="351"/>
      <c r="W38" s="350"/>
      <c r="X38" s="351">
        <f t="shared" si="6"/>
        <v>7517</v>
      </c>
      <c r="Y38" s="349">
        <f t="shared" si="7"/>
        <v>-0.14580284688040446</v>
      </c>
    </row>
    <row r="39" spans="1:25" ht="18.75" customHeight="1">
      <c r="A39" s="355" t="s">
        <v>228</v>
      </c>
      <c r="B39" s="352">
        <v>826</v>
      </c>
      <c r="C39" s="350">
        <v>899</v>
      </c>
      <c r="D39" s="351"/>
      <c r="E39" s="350">
        <v>0</v>
      </c>
      <c r="F39" s="351">
        <f t="shared" si="0"/>
        <v>1725</v>
      </c>
      <c r="G39" s="353">
        <f t="shared" si="1"/>
        <v>0.0037490138463578057</v>
      </c>
      <c r="H39" s="352">
        <v>742</v>
      </c>
      <c r="I39" s="350">
        <v>771</v>
      </c>
      <c r="J39" s="351"/>
      <c r="K39" s="350"/>
      <c r="L39" s="351">
        <f t="shared" si="2"/>
        <v>1513</v>
      </c>
      <c r="M39" s="354">
        <f t="shared" si="3"/>
        <v>0.14011896893588904</v>
      </c>
      <c r="N39" s="352">
        <v>1949</v>
      </c>
      <c r="O39" s="350">
        <v>1769</v>
      </c>
      <c r="P39" s="351"/>
      <c r="Q39" s="350">
        <v>0</v>
      </c>
      <c r="R39" s="351">
        <f t="shared" si="4"/>
        <v>3718</v>
      </c>
      <c r="S39" s="353">
        <f t="shared" si="5"/>
        <v>0.0033509865491868586</v>
      </c>
      <c r="T39" s="356">
        <v>1675</v>
      </c>
      <c r="U39" s="350">
        <v>1670</v>
      </c>
      <c r="V39" s="351"/>
      <c r="W39" s="350"/>
      <c r="X39" s="351">
        <f t="shared" si="6"/>
        <v>3345</v>
      </c>
      <c r="Y39" s="349">
        <f t="shared" si="7"/>
        <v>0.11150971599402082</v>
      </c>
    </row>
    <row r="40" spans="1:25" ht="18.75" customHeight="1">
      <c r="A40" s="355" t="s">
        <v>227</v>
      </c>
      <c r="B40" s="352">
        <v>814</v>
      </c>
      <c r="C40" s="350">
        <v>660</v>
      </c>
      <c r="D40" s="351"/>
      <c r="E40" s="350">
        <v>0</v>
      </c>
      <c r="F40" s="351">
        <f t="shared" si="0"/>
        <v>1474</v>
      </c>
      <c r="G40" s="353">
        <f t="shared" si="1"/>
        <v>0.0032035051649457425</v>
      </c>
      <c r="H40" s="352">
        <v>898</v>
      </c>
      <c r="I40" s="350">
        <v>829</v>
      </c>
      <c r="J40" s="351"/>
      <c r="K40" s="350"/>
      <c r="L40" s="351">
        <f t="shared" si="2"/>
        <v>1727</v>
      </c>
      <c r="M40" s="354">
        <f t="shared" si="3"/>
        <v>-0.14649681528662417</v>
      </c>
      <c r="N40" s="352">
        <v>2511</v>
      </c>
      <c r="O40" s="350">
        <v>1644</v>
      </c>
      <c r="P40" s="351"/>
      <c r="Q40" s="350">
        <v>0</v>
      </c>
      <c r="R40" s="351">
        <f t="shared" si="4"/>
        <v>4155</v>
      </c>
      <c r="S40" s="353">
        <f t="shared" si="5"/>
        <v>0.0037448491425151687</v>
      </c>
      <c r="T40" s="356">
        <v>2794</v>
      </c>
      <c r="U40" s="350">
        <v>1831</v>
      </c>
      <c r="V40" s="351"/>
      <c r="W40" s="350">
        <v>0</v>
      </c>
      <c r="X40" s="351">
        <f t="shared" si="6"/>
        <v>4625</v>
      </c>
      <c r="Y40" s="349">
        <f t="shared" si="7"/>
        <v>-0.10162162162162158</v>
      </c>
    </row>
    <row r="41" spans="1:25" ht="18.75" customHeight="1">
      <c r="A41" s="355" t="s">
        <v>226</v>
      </c>
      <c r="B41" s="352">
        <v>703</v>
      </c>
      <c r="C41" s="350">
        <v>260</v>
      </c>
      <c r="D41" s="351"/>
      <c r="E41" s="350"/>
      <c r="F41" s="351">
        <f aca="true" t="shared" si="8" ref="F41:F72">SUM(B41:E41)</f>
        <v>963</v>
      </c>
      <c r="G41" s="353">
        <f aca="true" t="shared" si="9" ref="G41:G72">F41/$F$9</f>
        <v>0.002092927729879749</v>
      </c>
      <c r="H41" s="352">
        <v>749</v>
      </c>
      <c r="I41" s="350">
        <v>595</v>
      </c>
      <c r="J41" s="351"/>
      <c r="K41" s="350"/>
      <c r="L41" s="351">
        <f aca="true" t="shared" si="10" ref="L41:L72">SUM(H41:K41)</f>
        <v>1344</v>
      </c>
      <c r="M41" s="354">
        <f aca="true" t="shared" si="11" ref="M41:M72">IF(ISERROR(F41/L41-1),"         /0",(F41/L41-1))</f>
        <v>-0.2834821428571429</v>
      </c>
      <c r="N41" s="352">
        <v>1742</v>
      </c>
      <c r="O41" s="350">
        <v>916</v>
      </c>
      <c r="P41" s="351"/>
      <c r="Q41" s="350"/>
      <c r="R41" s="351">
        <f aca="true" t="shared" si="12" ref="R41:R72">SUM(N41:Q41)</f>
        <v>2658</v>
      </c>
      <c r="S41" s="353">
        <f aca="true" t="shared" si="13" ref="S41:S72">R41/$R$9</f>
        <v>0.002395621906331003</v>
      </c>
      <c r="T41" s="356">
        <v>1946</v>
      </c>
      <c r="U41" s="350">
        <v>1482</v>
      </c>
      <c r="V41" s="351"/>
      <c r="W41" s="350"/>
      <c r="X41" s="351">
        <f aca="true" t="shared" si="14" ref="X41:X72">SUM(T41:W41)</f>
        <v>3428</v>
      </c>
      <c r="Y41" s="349">
        <f aca="true" t="shared" si="15" ref="Y41:Y72">IF(ISERROR(R41/X41-1),"         /0",(R41/X41-1))</f>
        <v>-0.22462077012835469</v>
      </c>
    </row>
    <row r="42" spans="1:25" ht="18.75" customHeight="1">
      <c r="A42" s="355" t="s">
        <v>225</v>
      </c>
      <c r="B42" s="352">
        <v>295</v>
      </c>
      <c r="C42" s="350">
        <v>336</v>
      </c>
      <c r="D42" s="351"/>
      <c r="E42" s="350"/>
      <c r="F42" s="351">
        <f t="shared" si="8"/>
        <v>631</v>
      </c>
      <c r="G42" s="353">
        <f t="shared" si="9"/>
        <v>0.0013713783982908844</v>
      </c>
      <c r="H42" s="352">
        <v>685</v>
      </c>
      <c r="I42" s="350">
        <v>759</v>
      </c>
      <c r="J42" s="351"/>
      <c r="K42" s="350"/>
      <c r="L42" s="351">
        <f t="shared" si="10"/>
        <v>1444</v>
      </c>
      <c r="M42" s="354">
        <f t="shared" si="11"/>
        <v>-0.5630193905817175</v>
      </c>
      <c r="N42" s="352">
        <v>652</v>
      </c>
      <c r="O42" s="350">
        <v>548</v>
      </c>
      <c r="P42" s="351"/>
      <c r="Q42" s="350"/>
      <c r="R42" s="351">
        <f t="shared" si="12"/>
        <v>1200</v>
      </c>
      <c r="S42" s="353">
        <f t="shared" si="13"/>
        <v>0.0010815448787047418</v>
      </c>
      <c r="T42" s="356">
        <v>2093</v>
      </c>
      <c r="U42" s="350">
        <v>1249</v>
      </c>
      <c r="V42" s="351">
        <v>27</v>
      </c>
      <c r="W42" s="350"/>
      <c r="X42" s="351">
        <f t="shared" si="14"/>
        <v>3369</v>
      </c>
      <c r="Y42" s="349">
        <f t="shared" si="15"/>
        <v>-0.6438112199465718</v>
      </c>
    </row>
    <row r="43" spans="1:25" ht="18.75" customHeight="1" thickBot="1">
      <c r="A43" s="355" t="s">
        <v>138</v>
      </c>
      <c r="B43" s="352">
        <v>15236</v>
      </c>
      <c r="C43" s="350">
        <v>14277</v>
      </c>
      <c r="D43" s="351">
        <v>8</v>
      </c>
      <c r="E43" s="350">
        <v>6</v>
      </c>
      <c r="F43" s="351">
        <f t="shared" si="8"/>
        <v>29527</v>
      </c>
      <c r="G43" s="353">
        <f t="shared" si="9"/>
        <v>0.0641722503428446</v>
      </c>
      <c r="H43" s="352">
        <v>15884</v>
      </c>
      <c r="I43" s="350">
        <v>15484</v>
      </c>
      <c r="J43" s="351">
        <v>583</v>
      </c>
      <c r="K43" s="350">
        <v>546</v>
      </c>
      <c r="L43" s="351">
        <f t="shared" si="10"/>
        <v>32497</v>
      </c>
      <c r="M43" s="354">
        <f t="shared" si="11"/>
        <v>-0.09139305166630762</v>
      </c>
      <c r="N43" s="352">
        <v>32292</v>
      </c>
      <c r="O43" s="350">
        <v>29103</v>
      </c>
      <c r="P43" s="351">
        <v>128</v>
      </c>
      <c r="Q43" s="350">
        <v>89</v>
      </c>
      <c r="R43" s="351">
        <f t="shared" si="12"/>
        <v>61612</v>
      </c>
      <c r="S43" s="353">
        <f t="shared" si="13"/>
        <v>0.05553011922229713</v>
      </c>
      <c r="T43" s="356">
        <v>34118</v>
      </c>
      <c r="U43" s="350">
        <v>31580</v>
      </c>
      <c r="V43" s="351">
        <v>1503</v>
      </c>
      <c r="W43" s="350">
        <v>1157</v>
      </c>
      <c r="X43" s="351">
        <f t="shared" si="14"/>
        <v>68358</v>
      </c>
      <c r="Y43" s="349">
        <f t="shared" si="15"/>
        <v>-0.0986863278621376</v>
      </c>
    </row>
    <row r="44" spans="1:25" s="341" customFormat="1" ht="18.75" customHeight="1">
      <c r="A44" s="348" t="s">
        <v>224</v>
      </c>
      <c r="B44" s="345">
        <f>SUM(B45:B55)</f>
        <v>39273</v>
      </c>
      <c r="C44" s="344">
        <f>SUM(C45:C55)</f>
        <v>31694</v>
      </c>
      <c r="D44" s="343">
        <f>SUM(D45:D55)</f>
        <v>4</v>
      </c>
      <c r="E44" s="344">
        <f>SUM(E45:E55)</f>
        <v>4</v>
      </c>
      <c r="F44" s="343">
        <f t="shared" si="8"/>
        <v>70975</v>
      </c>
      <c r="G44" s="346">
        <f t="shared" si="9"/>
        <v>0.1542529030407219</v>
      </c>
      <c r="H44" s="345">
        <f>SUM(H45:H55)</f>
        <v>31076</v>
      </c>
      <c r="I44" s="344">
        <f>SUM(I45:I55)</f>
        <v>22021</v>
      </c>
      <c r="J44" s="343">
        <f>SUM(J45:J55)</f>
        <v>5</v>
      </c>
      <c r="K44" s="344">
        <f>SUM(K45:K55)</f>
        <v>0</v>
      </c>
      <c r="L44" s="343">
        <f t="shared" si="10"/>
        <v>53102</v>
      </c>
      <c r="M44" s="347">
        <f t="shared" si="11"/>
        <v>0.3365786599374787</v>
      </c>
      <c r="N44" s="345">
        <f>SUM(N45:N55)</f>
        <v>92649</v>
      </c>
      <c r="O44" s="344">
        <f>SUM(O45:O55)</f>
        <v>74022</v>
      </c>
      <c r="P44" s="343">
        <f>SUM(P45:P55)</f>
        <v>47</v>
      </c>
      <c r="Q44" s="344">
        <f>SUM(Q45:Q55)</f>
        <v>23</v>
      </c>
      <c r="R44" s="343">
        <f t="shared" si="12"/>
        <v>166741</v>
      </c>
      <c r="S44" s="346">
        <f t="shared" si="13"/>
        <v>0.1502815621834228</v>
      </c>
      <c r="T44" s="345">
        <f>SUM(T45:T55)</f>
        <v>72400</v>
      </c>
      <c r="U44" s="344">
        <f>SUM(U45:U55)</f>
        <v>53681</v>
      </c>
      <c r="V44" s="343">
        <f>SUM(V45:V55)</f>
        <v>56</v>
      </c>
      <c r="W44" s="344">
        <f>SUM(W45:W55)</f>
        <v>0</v>
      </c>
      <c r="X44" s="343">
        <f t="shared" si="14"/>
        <v>126137</v>
      </c>
      <c r="Y44" s="342">
        <f t="shared" si="15"/>
        <v>0.3219039615655994</v>
      </c>
    </row>
    <row r="45" spans="1:25" ht="18.75" customHeight="1">
      <c r="A45" s="355" t="s">
        <v>223</v>
      </c>
      <c r="B45" s="352">
        <v>14961</v>
      </c>
      <c r="C45" s="350">
        <v>13778</v>
      </c>
      <c r="D45" s="351"/>
      <c r="E45" s="350"/>
      <c r="F45" s="351">
        <f t="shared" si="8"/>
        <v>28739</v>
      </c>
      <c r="G45" s="353">
        <f t="shared" si="9"/>
        <v>0.06245965735100115</v>
      </c>
      <c r="H45" s="352">
        <v>11451</v>
      </c>
      <c r="I45" s="350">
        <v>9644</v>
      </c>
      <c r="J45" s="351"/>
      <c r="K45" s="350"/>
      <c r="L45" s="351">
        <f t="shared" si="10"/>
        <v>21095</v>
      </c>
      <c r="M45" s="354">
        <f t="shared" si="11"/>
        <v>0.36236074899265236</v>
      </c>
      <c r="N45" s="352">
        <v>36348</v>
      </c>
      <c r="O45" s="350">
        <v>32926</v>
      </c>
      <c r="P45" s="351"/>
      <c r="Q45" s="350"/>
      <c r="R45" s="351">
        <f t="shared" si="12"/>
        <v>69274</v>
      </c>
      <c r="S45" s="353">
        <f t="shared" si="13"/>
        <v>0.06243578327282691</v>
      </c>
      <c r="T45" s="352">
        <v>26244</v>
      </c>
      <c r="U45" s="350">
        <v>24143</v>
      </c>
      <c r="V45" s="351"/>
      <c r="W45" s="350"/>
      <c r="X45" s="334">
        <f t="shared" si="14"/>
        <v>50387</v>
      </c>
      <c r="Y45" s="349">
        <f t="shared" si="15"/>
        <v>0.374838748089785</v>
      </c>
    </row>
    <row r="46" spans="1:25" ht="18.75" customHeight="1">
      <c r="A46" s="355" t="s">
        <v>222</v>
      </c>
      <c r="B46" s="352">
        <v>6152</v>
      </c>
      <c r="C46" s="350">
        <v>5119</v>
      </c>
      <c r="D46" s="351"/>
      <c r="E46" s="350"/>
      <c r="F46" s="351">
        <f t="shared" si="8"/>
        <v>11271</v>
      </c>
      <c r="G46" s="353">
        <f t="shared" si="9"/>
        <v>0.024495730470897873</v>
      </c>
      <c r="H46" s="352">
        <v>6652</v>
      </c>
      <c r="I46" s="350">
        <v>5214</v>
      </c>
      <c r="J46" s="351"/>
      <c r="K46" s="350"/>
      <c r="L46" s="351">
        <f t="shared" si="10"/>
        <v>11866</v>
      </c>
      <c r="M46" s="354">
        <f t="shared" si="11"/>
        <v>-0.05014326647564471</v>
      </c>
      <c r="N46" s="352">
        <v>14288</v>
      </c>
      <c r="O46" s="350">
        <v>12137</v>
      </c>
      <c r="P46" s="351"/>
      <c r="Q46" s="350"/>
      <c r="R46" s="351">
        <f t="shared" si="12"/>
        <v>26425</v>
      </c>
      <c r="S46" s="353">
        <f t="shared" si="13"/>
        <v>0.023816519516477338</v>
      </c>
      <c r="T46" s="352">
        <v>15120</v>
      </c>
      <c r="U46" s="350">
        <v>12417</v>
      </c>
      <c r="V46" s="351"/>
      <c r="W46" s="350"/>
      <c r="X46" s="334">
        <f t="shared" si="14"/>
        <v>27537</v>
      </c>
      <c r="Y46" s="349">
        <f t="shared" si="15"/>
        <v>-0.04038203144859642</v>
      </c>
    </row>
    <row r="47" spans="1:25" ht="18.75" customHeight="1">
      <c r="A47" s="355" t="s">
        <v>221</v>
      </c>
      <c r="B47" s="352">
        <v>4817</v>
      </c>
      <c r="C47" s="350">
        <v>4536</v>
      </c>
      <c r="D47" s="351">
        <v>0</v>
      </c>
      <c r="E47" s="350">
        <v>0</v>
      </c>
      <c r="F47" s="351">
        <f t="shared" si="8"/>
        <v>9353</v>
      </c>
      <c r="G47" s="353">
        <f t="shared" si="9"/>
        <v>0.020327261742020035</v>
      </c>
      <c r="H47" s="352">
        <v>101</v>
      </c>
      <c r="I47" s="350"/>
      <c r="J47" s="351">
        <v>0</v>
      </c>
      <c r="K47" s="350">
        <v>0</v>
      </c>
      <c r="L47" s="351">
        <f t="shared" si="10"/>
        <v>101</v>
      </c>
      <c r="M47" s="354">
        <f t="shared" si="11"/>
        <v>91.60396039603961</v>
      </c>
      <c r="N47" s="352">
        <v>11270</v>
      </c>
      <c r="O47" s="350">
        <v>9321</v>
      </c>
      <c r="P47" s="351">
        <v>0</v>
      </c>
      <c r="Q47" s="350">
        <v>0</v>
      </c>
      <c r="R47" s="351">
        <f t="shared" si="12"/>
        <v>20591</v>
      </c>
      <c r="S47" s="353">
        <f t="shared" si="13"/>
        <v>0.01855840883117445</v>
      </c>
      <c r="T47" s="352">
        <v>336</v>
      </c>
      <c r="U47" s="350"/>
      <c r="V47" s="351">
        <v>0</v>
      </c>
      <c r="W47" s="350">
        <v>0</v>
      </c>
      <c r="X47" s="334">
        <f t="shared" si="14"/>
        <v>336</v>
      </c>
      <c r="Y47" s="349">
        <f t="shared" si="15"/>
        <v>60.282738095238095</v>
      </c>
    </row>
    <row r="48" spans="1:25" ht="18.75" customHeight="1">
      <c r="A48" s="355" t="s">
        <v>220</v>
      </c>
      <c r="B48" s="352">
        <v>4835</v>
      </c>
      <c r="C48" s="350">
        <v>3206</v>
      </c>
      <c r="D48" s="351"/>
      <c r="E48" s="350"/>
      <c r="F48" s="351">
        <f t="shared" si="8"/>
        <v>8041</v>
      </c>
      <c r="G48" s="353">
        <f t="shared" si="9"/>
        <v>0.017475837877427895</v>
      </c>
      <c r="H48" s="352">
        <v>4192</v>
      </c>
      <c r="I48" s="350">
        <v>2895</v>
      </c>
      <c r="J48" s="351"/>
      <c r="K48" s="350"/>
      <c r="L48" s="351">
        <f t="shared" si="10"/>
        <v>7087</v>
      </c>
      <c r="M48" s="354">
        <f t="shared" si="11"/>
        <v>0.13461267108790742</v>
      </c>
      <c r="N48" s="352">
        <v>10345</v>
      </c>
      <c r="O48" s="350">
        <v>7188</v>
      </c>
      <c r="P48" s="351"/>
      <c r="Q48" s="350"/>
      <c r="R48" s="351">
        <f t="shared" si="12"/>
        <v>17533</v>
      </c>
      <c r="S48" s="353">
        <f t="shared" si="13"/>
        <v>0.0158022719652752</v>
      </c>
      <c r="T48" s="352">
        <v>9678</v>
      </c>
      <c r="U48" s="350">
        <v>6637</v>
      </c>
      <c r="V48" s="351"/>
      <c r="W48" s="350"/>
      <c r="X48" s="334">
        <f t="shared" si="14"/>
        <v>16315</v>
      </c>
      <c r="Y48" s="349">
        <f t="shared" si="15"/>
        <v>0.07465522525283474</v>
      </c>
    </row>
    <row r="49" spans="1:25" ht="18.75" customHeight="1">
      <c r="A49" s="355" t="s">
        <v>219</v>
      </c>
      <c r="B49" s="352">
        <v>1744</v>
      </c>
      <c r="C49" s="350">
        <v>1287</v>
      </c>
      <c r="D49" s="351"/>
      <c r="E49" s="350"/>
      <c r="F49" s="351">
        <f t="shared" si="8"/>
        <v>3031</v>
      </c>
      <c r="G49" s="353">
        <f t="shared" si="9"/>
        <v>0.006587397662788702</v>
      </c>
      <c r="H49" s="352">
        <v>1109</v>
      </c>
      <c r="I49" s="350">
        <v>653</v>
      </c>
      <c r="J49" s="351"/>
      <c r="K49" s="350"/>
      <c r="L49" s="351">
        <f t="shared" si="10"/>
        <v>1762</v>
      </c>
      <c r="M49" s="354">
        <f t="shared" si="11"/>
        <v>0.7202043132803633</v>
      </c>
      <c r="N49" s="352">
        <v>3805</v>
      </c>
      <c r="O49" s="350">
        <v>3208</v>
      </c>
      <c r="P49" s="351"/>
      <c r="Q49" s="350"/>
      <c r="R49" s="351">
        <f t="shared" si="12"/>
        <v>7013</v>
      </c>
      <c r="S49" s="353">
        <f t="shared" si="13"/>
        <v>0.006320728528630295</v>
      </c>
      <c r="T49" s="352">
        <v>2611</v>
      </c>
      <c r="U49" s="350">
        <v>1856</v>
      </c>
      <c r="V49" s="351"/>
      <c r="W49" s="350"/>
      <c r="X49" s="334">
        <f t="shared" si="14"/>
        <v>4467</v>
      </c>
      <c r="Y49" s="349">
        <f t="shared" si="15"/>
        <v>0.5699574658607567</v>
      </c>
    </row>
    <row r="50" spans="1:25" ht="18.75" customHeight="1">
      <c r="A50" s="355" t="s">
        <v>218</v>
      </c>
      <c r="B50" s="352">
        <v>1763</v>
      </c>
      <c r="C50" s="350">
        <v>1213</v>
      </c>
      <c r="D50" s="351"/>
      <c r="E50" s="350"/>
      <c r="F50" s="351">
        <f t="shared" si="8"/>
        <v>2976</v>
      </c>
      <c r="G50" s="353">
        <f t="shared" si="9"/>
        <v>0.006467863887977293</v>
      </c>
      <c r="H50" s="352">
        <v>1720</v>
      </c>
      <c r="I50" s="350">
        <v>991</v>
      </c>
      <c r="J50" s="351"/>
      <c r="K50" s="350"/>
      <c r="L50" s="351">
        <f t="shared" si="10"/>
        <v>2711</v>
      </c>
      <c r="M50" s="354">
        <f t="shared" si="11"/>
        <v>0.09774990778310588</v>
      </c>
      <c r="N50" s="352">
        <v>3917</v>
      </c>
      <c r="O50" s="350">
        <v>2834</v>
      </c>
      <c r="P50" s="351">
        <v>2</v>
      </c>
      <c r="Q50" s="350"/>
      <c r="R50" s="351">
        <f t="shared" si="12"/>
        <v>6753</v>
      </c>
      <c r="S50" s="353">
        <f t="shared" si="13"/>
        <v>0.006086393804910935</v>
      </c>
      <c r="T50" s="352">
        <v>4019</v>
      </c>
      <c r="U50" s="350">
        <v>2412</v>
      </c>
      <c r="V50" s="351"/>
      <c r="W50" s="350"/>
      <c r="X50" s="334">
        <f t="shared" si="14"/>
        <v>6431</v>
      </c>
      <c r="Y50" s="349">
        <f t="shared" si="15"/>
        <v>0.05006997356554188</v>
      </c>
    </row>
    <row r="51" spans="1:25" ht="18.75" customHeight="1">
      <c r="A51" s="355" t="s">
        <v>217</v>
      </c>
      <c r="B51" s="352">
        <v>995</v>
      </c>
      <c r="C51" s="350">
        <v>972</v>
      </c>
      <c r="D51" s="351"/>
      <c r="E51" s="350"/>
      <c r="F51" s="351">
        <f t="shared" si="8"/>
        <v>1967</v>
      </c>
      <c r="G51" s="353">
        <f t="shared" si="9"/>
        <v>0.004274962455528003</v>
      </c>
      <c r="H51" s="352">
        <v>920</v>
      </c>
      <c r="I51" s="350">
        <v>971</v>
      </c>
      <c r="J51" s="351"/>
      <c r="K51" s="350"/>
      <c r="L51" s="351">
        <f t="shared" si="10"/>
        <v>1891</v>
      </c>
      <c r="M51" s="354">
        <f t="shared" si="11"/>
        <v>0.0401903754627182</v>
      </c>
      <c r="N51" s="352">
        <v>2073</v>
      </c>
      <c r="O51" s="350">
        <v>2658</v>
      </c>
      <c r="P51" s="351"/>
      <c r="Q51" s="350"/>
      <c r="R51" s="351">
        <f t="shared" si="12"/>
        <v>4731</v>
      </c>
      <c r="S51" s="353">
        <f t="shared" si="13"/>
        <v>0.0042639906842934444</v>
      </c>
      <c r="T51" s="352">
        <v>2032</v>
      </c>
      <c r="U51" s="350">
        <v>2341</v>
      </c>
      <c r="V51" s="351"/>
      <c r="W51" s="350"/>
      <c r="X51" s="334">
        <f t="shared" si="14"/>
        <v>4373</v>
      </c>
      <c r="Y51" s="349">
        <f t="shared" si="15"/>
        <v>0.08186599588383259</v>
      </c>
    </row>
    <row r="52" spans="1:25" ht="18.75" customHeight="1">
      <c r="A52" s="355" t="s">
        <v>216</v>
      </c>
      <c r="B52" s="352">
        <v>562</v>
      </c>
      <c r="C52" s="350">
        <v>255</v>
      </c>
      <c r="D52" s="351"/>
      <c r="E52" s="350"/>
      <c r="F52" s="351">
        <f t="shared" si="8"/>
        <v>817</v>
      </c>
      <c r="G52" s="353">
        <f t="shared" si="9"/>
        <v>0.0017756198912894652</v>
      </c>
      <c r="H52" s="352">
        <v>643</v>
      </c>
      <c r="I52" s="350">
        <v>265</v>
      </c>
      <c r="J52" s="351"/>
      <c r="K52" s="350"/>
      <c r="L52" s="351">
        <f t="shared" si="10"/>
        <v>908</v>
      </c>
      <c r="M52" s="354">
        <f t="shared" si="11"/>
        <v>-0.10022026431718056</v>
      </c>
      <c r="N52" s="352">
        <v>1428</v>
      </c>
      <c r="O52" s="350">
        <v>605</v>
      </c>
      <c r="P52" s="351"/>
      <c r="Q52" s="350"/>
      <c r="R52" s="351">
        <f t="shared" si="12"/>
        <v>2033</v>
      </c>
      <c r="S52" s="353">
        <f t="shared" si="13"/>
        <v>0.0018323172820056167</v>
      </c>
      <c r="T52" s="352">
        <v>1472</v>
      </c>
      <c r="U52" s="350">
        <v>627</v>
      </c>
      <c r="V52" s="351"/>
      <c r="W52" s="350"/>
      <c r="X52" s="334">
        <f t="shared" si="14"/>
        <v>2099</v>
      </c>
      <c r="Y52" s="349">
        <f t="shared" si="15"/>
        <v>-0.03144354454502141</v>
      </c>
    </row>
    <row r="53" spans="1:25" ht="18.75" customHeight="1">
      <c r="A53" s="355" t="s">
        <v>215</v>
      </c>
      <c r="B53" s="352">
        <v>193</v>
      </c>
      <c r="C53" s="350">
        <v>322</v>
      </c>
      <c r="D53" s="351"/>
      <c r="E53" s="350"/>
      <c r="F53" s="351">
        <f t="shared" si="8"/>
        <v>515</v>
      </c>
      <c r="G53" s="353">
        <f t="shared" si="9"/>
        <v>0.0011192708005068233</v>
      </c>
      <c r="H53" s="352">
        <v>270</v>
      </c>
      <c r="I53" s="350">
        <v>282</v>
      </c>
      <c r="J53" s="351"/>
      <c r="K53" s="350"/>
      <c r="L53" s="351">
        <f t="shared" si="10"/>
        <v>552</v>
      </c>
      <c r="M53" s="354">
        <f t="shared" si="11"/>
        <v>-0.06702898550724634</v>
      </c>
      <c r="N53" s="352">
        <v>507</v>
      </c>
      <c r="O53" s="350">
        <v>633</v>
      </c>
      <c r="P53" s="351">
        <v>1</v>
      </c>
      <c r="Q53" s="350"/>
      <c r="R53" s="351">
        <f t="shared" si="12"/>
        <v>1141</v>
      </c>
      <c r="S53" s="353">
        <f t="shared" si="13"/>
        <v>0.0010283689221684254</v>
      </c>
      <c r="T53" s="352">
        <v>518</v>
      </c>
      <c r="U53" s="350">
        <v>607</v>
      </c>
      <c r="V53" s="351"/>
      <c r="W53" s="350"/>
      <c r="X53" s="334">
        <f t="shared" si="14"/>
        <v>1125</v>
      </c>
      <c r="Y53" s="349">
        <f t="shared" si="15"/>
        <v>0.014222222222222136</v>
      </c>
    </row>
    <row r="54" spans="1:25" ht="18.75" customHeight="1">
      <c r="A54" s="355" t="s">
        <v>214</v>
      </c>
      <c r="B54" s="352">
        <v>267</v>
      </c>
      <c r="C54" s="350">
        <v>206</v>
      </c>
      <c r="D54" s="351"/>
      <c r="E54" s="350"/>
      <c r="F54" s="351">
        <f t="shared" si="8"/>
        <v>473</v>
      </c>
      <c r="G54" s="353">
        <f t="shared" si="9"/>
        <v>0.0010279904633781114</v>
      </c>
      <c r="H54" s="352">
        <v>421</v>
      </c>
      <c r="I54" s="350">
        <v>384</v>
      </c>
      <c r="J54" s="351"/>
      <c r="K54" s="350"/>
      <c r="L54" s="351">
        <f t="shared" si="10"/>
        <v>805</v>
      </c>
      <c r="M54" s="354">
        <f t="shared" si="11"/>
        <v>-0.41242236024844725</v>
      </c>
      <c r="N54" s="352">
        <v>692</v>
      </c>
      <c r="O54" s="350">
        <v>604</v>
      </c>
      <c r="P54" s="351">
        <v>4</v>
      </c>
      <c r="Q54" s="350"/>
      <c r="R54" s="351">
        <f t="shared" si="12"/>
        <v>1300</v>
      </c>
      <c r="S54" s="353">
        <f t="shared" si="13"/>
        <v>0.0011716736185968036</v>
      </c>
      <c r="T54" s="352">
        <v>809</v>
      </c>
      <c r="U54" s="350">
        <v>784</v>
      </c>
      <c r="V54" s="351">
        <v>18</v>
      </c>
      <c r="W54" s="350"/>
      <c r="X54" s="334">
        <f t="shared" si="14"/>
        <v>1611</v>
      </c>
      <c r="Y54" s="349">
        <f t="shared" si="15"/>
        <v>-0.19304779639975167</v>
      </c>
    </row>
    <row r="55" spans="1:25" ht="18.75" customHeight="1" thickBot="1">
      <c r="A55" s="355" t="s">
        <v>138</v>
      </c>
      <c r="B55" s="352">
        <v>2984</v>
      </c>
      <c r="C55" s="350">
        <v>800</v>
      </c>
      <c r="D55" s="351">
        <v>4</v>
      </c>
      <c r="E55" s="350">
        <v>4</v>
      </c>
      <c r="F55" s="351">
        <f t="shared" si="8"/>
        <v>3792</v>
      </c>
      <c r="G55" s="353">
        <f t="shared" si="9"/>
        <v>0.008241310437906551</v>
      </c>
      <c r="H55" s="352">
        <v>3597</v>
      </c>
      <c r="I55" s="350">
        <v>722</v>
      </c>
      <c r="J55" s="351">
        <v>5</v>
      </c>
      <c r="K55" s="350">
        <v>0</v>
      </c>
      <c r="L55" s="351">
        <f t="shared" si="10"/>
        <v>4324</v>
      </c>
      <c r="M55" s="354">
        <f t="shared" si="11"/>
        <v>-0.1230342275670675</v>
      </c>
      <c r="N55" s="352">
        <v>7976</v>
      </c>
      <c r="O55" s="350">
        <v>1908</v>
      </c>
      <c r="P55" s="351">
        <v>40</v>
      </c>
      <c r="Q55" s="350">
        <v>23</v>
      </c>
      <c r="R55" s="351">
        <f t="shared" si="12"/>
        <v>9947</v>
      </c>
      <c r="S55" s="353">
        <f t="shared" si="13"/>
        <v>0.008965105757063389</v>
      </c>
      <c r="T55" s="352">
        <v>9561</v>
      </c>
      <c r="U55" s="350">
        <v>1857</v>
      </c>
      <c r="V55" s="351">
        <v>38</v>
      </c>
      <c r="W55" s="350">
        <v>0</v>
      </c>
      <c r="X55" s="334">
        <f t="shared" si="14"/>
        <v>11456</v>
      </c>
      <c r="Y55" s="349">
        <f t="shared" si="15"/>
        <v>-0.13172136871508378</v>
      </c>
    </row>
    <row r="56" spans="1:25" s="341" customFormat="1" ht="18.75" customHeight="1">
      <c r="A56" s="348" t="s">
        <v>213</v>
      </c>
      <c r="B56" s="345">
        <f>SUM(B57:B65)</f>
        <v>48664</v>
      </c>
      <c r="C56" s="344">
        <f>SUM(C57:C65)</f>
        <v>43461</v>
      </c>
      <c r="D56" s="343">
        <f>SUM(D57:D65)</f>
        <v>384</v>
      </c>
      <c r="E56" s="344">
        <f>SUM(E57:E65)</f>
        <v>328</v>
      </c>
      <c r="F56" s="343">
        <f t="shared" si="8"/>
        <v>92837</v>
      </c>
      <c r="G56" s="346">
        <f t="shared" si="9"/>
        <v>0.20176649185757659</v>
      </c>
      <c r="H56" s="345">
        <f>SUM(H57:H65)</f>
        <v>39029</v>
      </c>
      <c r="I56" s="344">
        <f>SUM(I57:I65)</f>
        <v>35316</v>
      </c>
      <c r="J56" s="343">
        <f>SUM(J57:J65)</f>
        <v>543</v>
      </c>
      <c r="K56" s="344">
        <f>SUM(K57:K65)</f>
        <v>563</v>
      </c>
      <c r="L56" s="343">
        <f t="shared" si="10"/>
        <v>75451</v>
      </c>
      <c r="M56" s="347">
        <f t="shared" si="11"/>
        <v>0.23042769479529768</v>
      </c>
      <c r="N56" s="345">
        <f>SUM(N57:N65)</f>
        <v>123806</v>
      </c>
      <c r="O56" s="344">
        <f>SUM(O57:O65)</f>
        <v>104058</v>
      </c>
      <c r="P56" s="343">
        <f>SUM(P57:P65)</f>
        <v>3443</v>
      </c>
      <c r="Q56" s="344">
        <f>SUM(Q57:Q65)</f>
        <v>3765</v>
      </c>
      <c r="R56" s="343">
        <f t="shared" si="12"/>
        <v>235072</v>
      </c>
      <c r="S56" s="346">
        <f t="shared" si="13"/>
        <v>0.21186743143906756</v>
      </c>
      <c r="T56" s="345">
        <f>SUM(T57:T65)</f>
        <v>95409</v>
      </c>
      <c r="U56" s="344">
        <f>SUM(U57:U65)</f>
        <v>86062</v>
      </c>
      <c r="V56" s="343">
        <f>SUM(V57:V65)</f>
        <v>3067</v>
      </c>
      <c r="W56" s="344">
        <f>SUM(W57:W65)</f>
        <v>3995</v>
      </c>
      <c r="X56" s="343">
        <f t="shared" si="14"/>
        <v>188533</v>
      </c>
      <c r="Y56" s="342">
        <f t="shared" si="15"/>
        <v>0.24684803190953297</v>
      </c>
    </row>
    <row r="57" spans="1:25" s="325" customFormat="1" ht="18.75" customHeight="1">
      <c r="A57" s="340" t="s">
        <v>212</v>
      </c>
      <c r="B57" s="338">
        <v>13320</v>
      </c>
      <c r="C57" s="335">
        <v>12545</v>
      </c>
      <c r="D57" s="334"/>
      <c r="E57" s="335"/>
      <c r="F57" s="334">
        <f t="shared" si="8"/>
        <v>25865</v>
      </c>
      <c r="G57" s="337">
        <f t="shared" si="9"/>
        <v>0.056213474281765013</v>
      </c>
      <c r="H57" s="338">
        <v>8966</v>
      </c>
      <c r="I57" s="335">
        <v>9015</v>
      </c>
      <c r="J57" s="334"/>
      <c r="K57" s="335"/>
      <c r="L57" s="334">
        <f t="shared" si="10"/>
        <v>17981</v>
      </c>
      <c r="M57" s="339">
        <f t="shared" si="11"/>
        <v>0.43846282186752683</v>
      </c>
      <c r="N57" s="338">
        <v>31483</v>
      </c>
      <c r="O57" s="335">
        <v>29558</v>
      </c>
      <c r="P57" s="334"/>
      <c r="Q57" s="335"/>
      <c r="R57" s="334">
        <f t="shared" si="12"/>
        <v>61041</v>
      </c>
      <c r="S57" s="337">
        <f t="shared" si="13"/>
        <v>0.055015484117513454</v>
      </c>
      <c r="T57" s="336">
        <v>21586</v>
      </c>
      <c r="U57" s="335">
        <v>22030</v>
      </c>
      <c r="V57" s="334">
        <v>96</v>
      </c>
      <c r="W57" s="335">
        <v>139</v>
      </c>
      <c r="X57" s="334">
        <f t="shared" si="14"/>
        <v>43851</v>
      </c>
      <c r="Y57" s="333">
        <f t="shared" si="15"/>
        <v>0.3920093042347952</v>
      </c>
    </row>
    <row r="58" spans="1:25" s="325" customFormat="1" ht="18.75" customHeight="1">
      <c r="A58" s="340" t="s">
        <v>211</v>
      </c>
      <c r="B58" s="338">
        <v>6138</v>
      </c>
      <c r="C58" s="335">
        <v>6578</v>
      </c>
      <c r="D58" s="334"/>
      <c r="E58" s="335"/>
      <c r="F58" s="334">
        <f t="shared" si="8"/>
        <v>12716</v>
      </c>
      <c r="G58" s="337">
        <f t="shared" si="9"/>
        <v>0.027636208736397598</v>
      </c>
      <c r="H58" s="338">
        <v>5157</v>
      </c>
      <c r="I58" s="335">
        <v>5228</v>
      </c>
      <c r="J58" s="334"/>
      <c r="K58" s="335"/>
      <c r="L58" s="334">
        <f t="shared" si="10"/>
        <v>10385</v>
      </c>
      <c r="M58" s="339">
        <f t="shared" si="11"/>
        <v>0.22445835339431874</v>
      </c>
      <c r="N58" s="338">
        <v>15251</v>
      </c>
      <c r="O58" s="335">
        <v>15642</v>
      </c>
      <c r="P58" s="334"/>
      <c r="Q58" s="335"/>
      <c r="R58" s="334">
        <f t="shared" si="12"/>
        <v>30893</v>
      </c>
      <c r="S58" s="337">
        <f t="shared" si="13"/>
        <v>0.02784347161485466</v>
      </c>
      <c r="T58" s="336">
        <v>13286</v>
      </c>
      <c r="U58" s="335">
        <v>12103</v>
      </c>
      <c r="V58" s="334">
        <v>54</v>
      </c>
      <c r="W58" s="335">
        <v>26</v>
      </c>
      <c r="X58" s="334">
        <f t="shared" si="14"/>
        <v>25469</v>
      </c>
      <c r="Y58" s="333">
        <f t="shared" si="15"/>
        <v>0.21296478071380887</v>
      </c>
    </row>
    <row r="59" spans="1:25" s="325" customFormat="1" ht="18.75" customHeight="1">
      <c r="A59" s="340" t="s">
        <v>210</v>
      </c>
      <c r="B59" s="338">
        <v>5686</v>
      </c>
      <c r="C59" s="335">
        <v>4409</v>
      </c>
      <c r="D59" s="334"/>
      <c r="E59" s="335"/>
      <c r="F59" s="334">
        <f t="shared" si="8"/>
        <v>10095</v>
      </c>
      <c r="G59" s="337">
        <f t="shared" si="9"/>
        <v>0.02193988103129394</v>
      </c>
      <c r="H59" s="338">
        <v>4772</v>
      </c>
      <c r="I59" s="335">
        <v>4133</v>
      </c>
      <c r="J59" s="334"/>
      <c r="K59" s="335"/>
      <c r="L59" s="334">
        <f t="shared" si="10"/>
        <v>8905</v>
      </c>
      <c r="M59" s="339">
        <f t="shared" si="11"/>
        <v>0.1336327905670971</v>
      </c>
      <c r="N59" s="338">
        <v>15103</v>
      </c>
      <c r="O59" s="335">
        <v>11508</v>
      </c>
      <c r="P59" s="334">
        <v>299</v>
      </c>
      <c r="Q59" s="335">
        <v>221</v>
      </c>
      <c r="R59" s="334">
        <f t="shared" si="12"/>
        <v>27131</v>
      </c>
      <c r="S59" s="337">
        <f t="shared" si="13"/>
        <v>0.024452828420115293</v>
      </c>
      <c r="T59" s="336">
        <v>13109</v>
      </c>
      <c r="U59" s="335">
        <v>10983</v>
      </c>
      <c r="V59" s="334">
        <v>15</v>
      </c>
      <c r="W59" s="335"/>
      <c r="X59" s="334">
        <f t="shared" si="14"/>
        <v>24107</v>
      </c>
      <c r="Y59" s="333">
        <f t="shared" si="15"/>
        <v>0.12544074335255329</v>
      </c>
    </row>
    <row r="60" spans="1:25" s="325" customFormat="1" ht="18.75" customHeight="1">
      <c r="A60" s="340" t="s">
        <v>209</v>
      </c>
      <c r="B60" s="338">
        <v>4682</v>
      </c>
      <c r="C60" s="335">
        <v>3387</v>
      </c>
      <c r="D60" s="334">
        <v>4</v>
      </c>
      <c r="E60" s="335"/>
      <c r="F60" s="334">
        <f t="shared" si="8"/>
        <v>8073</v>
      </c>
      <c r="G60" s="337">
        <f t="shared" si="9"/>
        <v>0.017545384800954533</v>
      </c>
      <c r="H60" s="338">
        <v>3209</v>
      </c>
      <c r="I60" s="335">
        <v>3147</v>
      </c>
      <c r="J60" s="334"/>
      <c r="K60" s="335"/>
      <c r="L60" s="334">
        <f t="shared" si="10"/>
        <v>6356</v>
      </c>
      <c r="M60" s="339">
        <f t="shared" si="11"/>
        <v>0.27013845185651353</v>
      </c>
      <c r="N60" s="338">
        <v>13006</v>
      </c>
      <c r="O60" s="335">
        <v>8123</v>
      </c>
      <c r="P60" s="334">
        <v>9</v>
      </c>
      <c r="Q60" s="335">
        <v>1</v>
      </c>
      <c r="R60" s="334">
        <f t="shared" si="12"/>
        <v>21139</v>
      </c>
      <c r="S60" s="337">
        <f t="shared" si="13"/>
        <v>0.01905231432578295</v>
      </c>
      <c r="T60" s="336">
        <v>7006</v>
      </c>
      <c r="U60" s="335">
        <v>7972</v>
      </c>
      <c r="V60" s="334"/>
      <c r="W60" s="335"/>
      <c r="X60" s="334">
        <f t="shared" si="14"/>
        <v>14978</v>
      </c>
      <c r="Y60" s="333">
        <f t="shared" si="15"/>
        <v>0.411336627053011</v>
      </c>
    </row>
    <row r="61" spans="1:25" s="325" customFormat="1" ht="18.75" customHeight="1">
      <c r="A61" s="340" t="s">
        <v>208</v>
      </c>
      <c r="B61" s="338">
        <v>2477</v>
      </c>
      <c r="C61" s="335">
        <v>2360</v>
      </c>
      <c r="D61" s="334"/>
      <c r="E61" s="335"/>
      <c r="F61" s="334">
        <f t="shared" si="8"/>
        <v>4837</v>
      </c>
      <c r="G61" s="337">
        <f t="shared" si="9"/>
        <v>0.010512452159323308</v>
      </c>
      <c r="H61" s="338">
        <v>2069</v>
      </c>
      <c r="I61" s="335">
        <v>1617</v>
      </c>
      <c r="J61" s="334"/>
      <c r="K61" s="335"/>
      <c r="L61" s="334">
        <f t="shared" si="10"/>
        <v>3686</v>
      </c>
      <c r="M61" s="339">
        <f t="shared" si="11"/>
        <v>0.3122626153011394</v>
      </c>
      <c r="N61" s="338">
        <v>5915</v>
      </c>
      <c r="O61" s="335">
        <v>5557</v>
      </c>
      <c r="P61" s="334"/>
      <c r="Q61" s="335"/>
      <c r="R61" s="334">
        <f t="shared" si="12"/>
        <v>11472</v>
      </c>
      <c r="S61" s="337">
        <f t="shared" si="13"/>
        <v>0.010339569040417333</v>
      </c>
      <c r="T61" s="336">
        <v>4695</v>
      </c>
      <c r="U61" s="335">
        <v>3939</v>
      </c>
      <c r="V61" s="334"/>
      <c r="W61" s="335"/>
      <c r="X61" s="334">
        <f t="shared" si="14"/>
        <v>8634</v>
      </c>
      <c r="Y61" s="333">
        <f t="shared" si="15"/>
        <v>0.3287004864489229</v>
      </c>
    </row>
    <row r="62" spans="1:25" s="325" customFormat="1" ht="18.75" customHeight="1">
      <c r="A62" s="340" t="s">
        <v>207</v>
      </c>
      <c r="B62" s="338">
        <v>2365</v>
      </c>
      <c r="C62" s="335">
        <v>2197</v>
      </c>
      <c r="D62" s="334">
        <v>7</v>
      </c>
      <c r="E62" s="335">
        <v>1</v>
      </c>
      <c r="F62" s="334">
        <f t="shared" si="8"/>
        <v>4570</v>
      </c>
      <c r="G62" s="337">
        <f t="shared" si="9"/>
        <v>0.009932170016147926</v>
      </c>
      <c r="H62" s="338">
        <v>2344</v>
      </c>
      <c r="I62" s="335">
        <v>2287</v>
      </c>
      <c r="J62" s="334"/>
      <c r="K62" s="335"/>
      <c r="L62" s="334">
        <f t="shared" si="10"/>
        <v>4631</v>
      </c>
      <c r="M62" s="339">
        <f t="shared" si="11"/>
        <v>-0.01317210105808686</v>
      </c>
      <c r="N62" s="338">
        <v>5479</v>
      </c>
      <c r="O62" s="335">
        <v>4745</v>
      </c>
      <c r="P62" s="334">
        <v>8</v>
      </c>
      <c r="Q62" s="335">
        <v>1</v>
      </c>
      <c r="R62" s="334">
        <f t="shared" si="12"/>
        <v>10233</v>
      </c>
      <c r="S62" s="337">
        <f t="shared" si="13"/>
        <v>0.009222873953154687</v>
      </c>
      <c r="T62" s="336">
        <v>5285</v>
      </c>
      <c r="U62" s="335">
        <v>5079</v>
      </c>
      <c r="V62" s="334">
        <v>3</v>
      </c>
      <c r="W62" s="335"/>
      <c r="X62" s="334">
        <f t="shared" si="14"/>
        <v>10367</v>
      </c>
      <c r="Y62" s="333">
        <f t="shared" si="15"/>
        <v>-0.012925629400983851</v>
      </c>
    </row>
    <row r="63" spans="1:25" s="325" customFormat="1" ht="18.75" customHeight="1">
      <c r="A63" s="340" t="s">
        <v>206</v>
      </c>
      <c r="B63" s="338">
        <v>1743</v>
      </c>
      <c r="C63" s="335">
        <v>1617</v>
      </c>
      <c r="D63" s="334"/>
      <c r="E63" s="335"/>
      <c r="F63" s="334">
        <f t="shared" si="8"/>
        <v>3360</v>
      </c>
      <c r="G63" s="337">
        <f t="shared" si="9"/>
        <v>0.007302426970296943</v>
      </c>
      <c r="H63" s="338">
        <v>1982</v>
      </c>
      <c r="I63" s="335">
        <v>1803</v>
      </c>
      <c r="J63" s="334"/>
      <c r="K63" s="335"/>
      <c r="L63" s="334">
        <f t="shared" si="10"/>
        <v>3785</v>
      </c>
      <c r="M63" s="339">
        <f t="shared" si="11"/>
        <v>-0.11228533685601061</v>
      </c>
      <c r="N63" s="338">
        <v>4931</v>
      </c>
      <c r="O63" s="335">
        <v>3896</v>
      </c>
      <c r="P63" s="334"/>
      <c r="Q63" s="335"/>
      <c r="R63" s="334">
        <f t="shared" si="12"/>
        <v>8827</v>
      </c>
      <c r="S63" s="337">
        <f t="shared" si="13"/>
        <v>0.007955663870272297</v>
      </c>
      <c r="T63" s="336">
        <v>5002</v>
      </c>
      <c r="U63" s="335">
        <v>4242</v>
      </c>
      <c r="V63" s="334"/>
      <c r="W63" s="335"/>
      <c r="X63" s="334">
        <f t="shared" si="14"/>
        <v>9244</v>
      </c>
      <c r="Y63" s="333">
        <f t="shared" si="15"/>
        <v>-0.045110341843357826</v>
      </c>
    </row>
    <row r="64" spans="1:25" s="325" customFormat="1" ht="18.75" customHeight="1">
      <c r="A64" s="340" t="s">
        <v>205</v>
      </c>
      <c r="B64" s="338">
        <v>808</v>
      </c>
      <c r="C64" s="335">
        <v>656</v>
      </c>
      <c r="D64" s="334"/>
      <c r="E64" s="335"/>
      <c r="F64" s="334">
        <f t="shared" si="8"/>
        <v>1464</v>
      </c>
      <c r="G64" s="337">
        <f t="shared" si="9"/>
        <v>0.003181771751343668</v>
      </c>
      <c r="H64" s="338">
        <v>757</v>
      </c>
      <c r="I64" s="335">
        <v>728</v>
      </c>
      <c r="J64" s="334"/>
      <c r="K64" s="335"/>
      <c r="L64" s="334">
        <f t="shared" si="10"/>
        <v>1485</v>
      </c>
      <c r="M64" s="339">
        <f t="shared" si="11"/>
        <v>-0.014141414141414121</v>
      </c>
      <c r="N64" s="338">
        <v>1914</v>
      </c>
      <c r="O64" s="335">
        <v>1799</v>
      </c>
      <c r="P64" s="334"/>
      <c r="Q64" s="335"/>
      <c r="R64" s="334">
        <f t="shared" si="12"/>
        <v>3713</v>
      </c>
      <c r="S64" s="337">
        <f t="shared" si="13"/>
        <v>0.0033464801121922553</v>
      </c>
      <c r="T64" s="336">
        <v>1860</v>
      </c>
      <c r="U64" s="335">
        <v>1984</v>
      </c>
      <c r="V64" s="334"/>
      <c r="W64" s="335"/>
      <c r="X64" s="334">
        <f t="shared" si="14"/>
        <v>3844</v>
      </c>
      <c r="Y64" s="333">
        <f t="shared" si="15"/>
        <v>-0.034079084287200856</v>
      </c>
    </row>
    <row r="65" spans="1:25" s="325" customFormat="1" ht="18.75" customHeight="1" thickBot="1">
      <c r="A65" s="340" t="s">
        <v>138</v>
      </c>
      <c r="B65" s="338">
        <v>11445</v>
      </c>
      <c r="C65" s="335">
        <v>9712</v>
      </c>
      <c r="D65" s="334">
        <v>373</v>
      </c>
      <c r="E65" s="335">
        <v>327</v>
      </c>
      <c r="F65" s="334">
        <f t="shared" si="8"/>
        <v>21857</v>
      </c>
      <c r="G65" s="337">
        <f t="shared" si="9"/>
        <v>0.04750272211005366</v>
      </c>
      <c r="H65" s="338">
        <v>9773</v>
      </c>
      <c r="I65" s="335">
        <v>7358</v>
      </c>
      <c r="J65" s="334">
        <v>543</v>
      </c>
      <c r="K65" s="335">
        <v>563</v>
      </c>
      <c r="L65" s="334">
        <f t="shared" si="10"/>
        <v>18237</v>
      </c>
      <c r="M65" s="339">
        <f t="shared" si="11"/>
        <v>0.19849755990568618</v>
      </c>
      <c r="N65" s="338">
        <v>30724</v>
      </c>
      <c r="O65" s="335">
        <v>23230</v>
      </c>
      <c r="P65" s="334">
        <v>3127</v>
      </c>
      <c r="Q65" s="335">
        <v>3542</v>
      </c>
      <c r="R65" s="334">
        <f t="shared" si="12"/>
        <v>60623</v>
      </c>
      <c r="S65" s="337">
        <f t="shared" si="13"/>
        <v>0.05463874598476464</v>
      </c>
      <c r="T65" s="336">
        <v>23580</v>
      </c>
      <c r="U65" s="335">
        <v>17730</v>
      </c>
      <c r="V65" s="334">
        <v>2899</v>
      </c>
      <c r="W65" s="335">
        <v>3830</v>
      </c>
      <c r="X65" s="334">
        <f t="shared" si="14"/>
        <v>48039</v>
      </c>
      <c r="Y65" s="333">
        <f t="shared" si="15"/>
        <v>0.2619538291804575</v>
      </c>
    </row>
    <row r="66" spans="1:25" s="341" customFormat="1" ht="18.75" customHeight="1">
      <c r="A66" s="348" t="s">
        <v>204</v>
      </c>
      <c r="B66" s="345">
        <f>SUM(B67:B73)</f>
        <v>3884</v>
      </c>
      <c r="C66" s="344">
        <f>SUM(C67:C73)</f>
        <v>3968</v>
      </c>
      <c r="D66" s="343">
        <f>SUM(D67:D73)</f>
        <v>15</v>
      </c>
      <c r="E66" s="344">
        <f>SUM(E67:E73)</f>
        <v>29</v>
      </c>
      <c r="F66" s="343">
        <f t="shared" si="8"/>
        <v>7896</v>
      </c>
      <c r="G66" s="346">
        <f t="shared" si="9"/>
        <v>0.017160703380197817</v>
      </c>
      <c r="H66" s="345">
        <f>SUM(H67:H73)</f>
        <v>3530</v>
      </c>
      <c r="I66" s="344">
        <f>SUM(I67:I73)</f>
        <v>3656</v>
      </c>
      <c r="J66" s="343">
        <f>SUM(J67:J73)</f>
        <v>161</v>
      </c>
      <c r="K66" s="344">
        <f>SUM(K67:K73)</f>
        <v>193</v>
      </c>
      <c r="L66" s="343">
        <f t="shared" si="10"/>
        <v>7540</v>
      </c>
      <c r="M66" s="347">
        <f t="shared" si="11"/>
        <v>0.04721485411140591</v>
      </c>
      <c r="N66" s="345">
        <f>SUM(N67:N73)</f>
        <v>10534</v>
      </c>
      <c r="O66" s="344">
        <f>SUM(O67:O73)</f>
        <v>10393</v>
      </c>
      <c r="P66" s="343">
        <f>SUM(P67:P73)</f>
        <v>162</v>
      </c>
      <c r="Q66" s="344">
        <f>SUM(Q67:Q73)</f>
        <v>245</v>
      </c>
      <c r="R66" s="343">
        <f t="shared" si="12"/>
        <v>21334</v>
      </c>
      <c r="S66" s="346">
        <f t="shared" si="13"/>
        <v>0.01922806536857247</v>
      </c>
      <c r="T66" s="345">
        <f>SUM(T67:T73)</f>
        <v>10333</v>
      </c>
      <c r="U66" s="344">
        <f>SUM(U67:U73)</f>
        <v>10002</v>
      </c>
      <c r="V66" s="343">
        <f>SUM(V67:V73)</f>
        <v>621</v>
      </c>
      <c r="W66" s="344">
        <f>SUM(W67:W73)</f>
        <v>755</v>
      </c>
      <c r="X66" s="343">
        <f t="shared" si="14"/>
        <v>21711</v>
      </c>
      <c r="Y66" s="342">
        <f t="shared" si="15"/>
        <v>-0.01736446962369309</v>
      </c>
    </row>
    <row r="67" spans="1:25" ht="18.75" customHeight="1">
      <c r="A67" s="340" t="s">
        <v>203</v>
      </c>
      <c r="B67" s="338">
        <v>832</v>
      </c>
      <c r="C67" s="335">
        <v>910</v>
      </c>
      <c r="D67" s="334">
        <v>4</v>
      </c>
      <c r="E67" s="335">
        <v>14</v>
      </c>
      <c r="F67" s="334">
        <f t="shared" si="8"/>
        <v>1760</v>
      </c>
      <c r="G67" s="337">
        <f t="shared" si="9"/>
        <v>0.003825080793965066</v>
      </c>
      <c r="H67" s="338">
        <v>567</v>
      </c>
      <c r="I67" s="335">
        <v>670</v>
      </c>
      <c r="J67" s="334">
        <v>2</v>
      </c>
      <c r="K67" s="335">
        <v>12</v>
      </c>
      <c r="L67" s="334">
        <f t="shared" si="10"/>
        <v>1251</v>
      </c>
      <c r="M67" s="339">
        <f t="shared" si="11"/>
        <v>0.4068745003996803</v>
      </c>
      <c r="N67" s="338">
        <v>1654</v>
      </c>
      <c r="O67" s="335">
        <v>1965</v>
      </c>
      <c r="P67" s="334">
        <v>12</v>
      </c>
      <c r="Q67" s="335">
        <v>38</v>
      </c>
      <c r="R67" s="334">
        <f t="shared" si="12"/>
        <v>3669</v>
      </c>
      <c r="S67" s="337">
        <f t="shared" si="13"/>
        <v>0.003306823466639748</v>
      </c>
      <c r="T67" s="336">
        <v>1315</v>
      </c>
      <c r="U67" s="335">
        <v>1541</v>
      </c>
      <c r="V67" s="334">
        <v>15</v>
      </c>
      <c r="W67" s="335">
        <v>26</v>
      </c>
      <c r="X67" s="334">
        <f t="shared" si="14"/>
        <v>2897</v>
      </c>
      <c r="Y67" s="333">
        <f t="shared" si="15"/>
        <v>0.2664825681739731</v>
      </c>
    </row>
    <row r="68" spans="1:25" ht="18.75" customHeight="1">
      <c r="A68" s="340" t="s">
        <v>202</v>
      </c>
      <c r="B68" s="338">
        <v>700</v>
      </c>
      <c r="C68" s="335">
        <v>708</v>
      </c>
      <c r="D68" s="334"/>
      <c r="E68" s="335"/>
      <c r="F68" s="334">
        <f t="shared" si="8"/>
        <v>1408</v>
      </c>
      <c r="G68" s="337">
        <f t="shared" si="9"/>
        <v>0.0030600646351720525</v>
      </c>
      <c r="H68" s="338">
        <v>746</v>
      </c>
      <c r="I68" s="335">
        <v>852</v>
      </c>
      <c r="J68" s="334">
        <v>22</v>
      </c>
      <c r="K68" s="335">
        <v>21</v>
      </c>
      <c r="L68" s="334">
        <f t="shared" si="10"/>
        <v>1641</v>
      </c>
      <c r="M68" s="339">
        <f t="shared" si="11"/>
        <v>-0.14198659354052412</v>
      </c>
      <c r="N68" s="338">
        <v>2337</v>
      </c>
      <c r="O68" s="335">
        <v>2536</v>
      </c>
      <c r="P68" s="334"/>
      <c r="Q68" s="335"/>
      <c r="R68" s="334">
        <f t="shared" si="12"/>
        <v>4873</v>
      </c>
      <c r="S68" s="337">
        <f t="shared" si="13"/>
        <v>0.004391973494940173</v>
      </c>
      <c r="T68" s="336">
        <v>2075</v>
      </c>
      <c r="U68" s="335">
        <v>2680</v>
      </c>
      <c r="V68" s="334">
        <v>116</v>
      </c>
      <c r="W68" s="335">
        <v>203</v>
      </c>
      <c r="X68" s="334">
        <f t="shared" si="14"/>
        <v>5074</v>
      </c>
      <c r="Y68" s="333">
        <f t="shared" si="15"/>
        <v>-0.03961371698856919</v>
      </c>
    </row>
    <row r="69" spans="1:25" ht="18.75" customHeight="1">
      <c r="A69" s="340" t="s">
        <v>201</v>
      </c>
      <c r="B69" s="338">
        <v>703</v>
      </c>
      <c r="C69" s="335">
        <v>663</v>
      </c>
      <c r="D69" s="334">
        <v>3</v>
      </c>
      <c r="E69" s="335">
        <v>13</v>
      </c>
      <c r="F69" s="334">
        <f t="shared" si="8"/>
        <v>1382</v>
      </c>
      <c r="G69" s="337">
        <f t="shared" si="9"/>
        <v>0.0030035577598066594</v>
      </c>
      <c r="H69" s="338">
        <v>609</v>
      </c>
      <c r="I69" s="335">
        <v>664</v>
      </c>
      <c r="J69" s="334"/>
      <c r="K69" s="335">
        <v>8</v>
      </c>
      <c r="L69" s="334">
        <f t="shared" si="10"/>
        <v>1281</v>
      </c>
      <c r="M69" s="339">
        <f t="shared" si="11"/>
        <v>0.0788446526151445</v>
      </c>
      <c r="N69" s="338">
        <v>1870</v>
      </c>
      <c r="O69" s="335">
        <v>2241</v>
      </c>
      <c r="P69" s="334">
        <v>128</v>
      </c>
      <c r="Q69" s="335">
        <v>122</v>
      </c>
      <c r="R69" s="334">
        <f t="shared" si="12"/>
        <v>4361</v>
      </c>
      <c r="S69" s="337">
        <f t="shared" si="13"/>
        <v>0.003930514346692816</v>
      </c>
      <c r="T69" s="336">
        <v>1718</v>
      </c>
      <c r="U69" s="335">
        <v>1961</v>
      </c>
      <c r="V69" s="334">
        <v>97</v>
      </c>
      <c r="W69" s="335">
        <v>127</v>
      </c>
      <c r="X69" s="334">
        <f t="shared" si="14"/>
        <v>3903</v>
      </c>
      <c r="Y69" s="333">
        <f t="shared" si="15"/>
        <v>0.1173456315654624</v>
      </c>
    </row>
    <row r="70" spans="1:25" ht="18.75" customHeight="1">
      <c r="A70" s="340" t="s">
        <v>200</v>
      </c>
      <c r="B70" s="338">
        <v>173</v>
      </c>
      <c r="C70" s="335">
        <v>156</v>
      </c>
      <c r="D70" s="334"/>
      <c r="E70" s="335"/>
      <c r="F70" s="334">
        <f t="shared" si="8"/>
        <v>329</v>
      </c>
      <c r="G70" s="337">
        <f t="shared" si="9"/>
        <v>0.0007150293075082424</v>
      </c>
      <c r="H70" s="338">
        <v>146</v>
      </c>
      <c r="I70" s="335">
        <v>125</v>
      </c>
      <c r="J70" s="334"/>
      <c r="K70" s="335"/>
      <c r="L70" s="334">
        <f t="shared" si="10"/>
        <v>271</v>
      </c>
      <c r="M70" s="339">
        <f t="shared" si="11"/>
        <v>0.2140221402214022</v>
      </c>
      <c r="N70" s="338">
        <v>526</v>
      </c>
      <c r="O70" s="335">
        <v>387</v>
      </c>
      <c r="P70" s="334">
        <v>2</v>
      </c>
      <c r="Q70" s="335">
        <v>17</v>
      </c>
      <c r="R70" s="334">
        <f t="shared" si="12"/>
        <v>932</v>
      </c>
      <c r="S70" s="337">
        <f t="shared" si="13"/>
        <v>0.0008399998557940162</v>
      </c>
      <c r="T70" s="336">
        <v>650</v>
      </c>
      <c r="U70" s="335">
        <v>410</v>
      </c>
      <c r="V70" s="334"/>
      <c r="W70" s="335">
        <v>19</v>
      </c>
      <c r="X70" s="334">
        <f t="shared" si="14"/>
        <v>1079</v>
      </c>
      <c r="Y70" s="333">
        <f t="shared" si="15"/>
        <v>-0.1362372567191844</v>
      </c>
    </row>
    <row r="71" spans="1:25" ht="18.75" customHeight="1">
      <c r="A71" s="340" t="s">
        <v>199</v>
      </c>
      <c r="B71" s="338">
        <v>134</v>
      </c>
      <c r="C71" s="335">
        <v>148</v>
      </c>
      <c r="D71" s="334"/>
      <c r="E71" s="335"/>
      <c r="F71" s="334">
        <f t="shared" si="8"/>
        <v>282</v>
      </c>
      <c r="G71" s="337">
        <f t="shared" si="9"/>
        <v>0.0006128822635784935</v>
      </c>
      <c r="H71" s="338">
        <v>197</v>
      </c>
      <c r="I71" s="335">
        <v>201</v>
      </c>
      <c r="J71" s="334"/>
      <c r="K71" s="335"/>
      <c r="L71" s="334">
        <f t="shared" si="10"/>
        <v>398</v>
      </c>
      <c r="M71" s="339">
        <f t="shared" si="11"/>
        <v>-0.29145728643216084</v>
      </c>
      <c r="N71" s="338">
        <v>353</v>
      </c>
      <c r="O71" s="335">
        <v>292</v>
      </c>
      <c r="P71" s="334"/>
      <c r="Q71" s="335"/>
      <c r="R71" s="334">
        <f t="shared" si="12"/>
        <v>645</v>
      </c>
      <c r="S71" s="337">
        <f t="shared" si="13"/>
        <v>0.0005813303723037987</v>
      </c>
      <c r="T71" s="336">
        <v>502</v>
      </c>
      <c r="U71" s="335">
        <v>411</v>
      </c>
      <c r="V71" s="334"/>
      <c r="W71" s="335"/>
      <c r="X71" s="334">
        <f t="shared" si="14"/>
        <v>913</v>
      </c>
      <c r="Y71" s="333">
        <f t="shared" si="15"/>
        <v>-0.2935377875136911</v>
      </c>
    </row>
    <row r="72" spans="1:25" ht="18.75" customHeight="1">
      <c r="A72" s="340" t="s">
        <v>198</v>
      </c>
      <c r="B72" s="338">
        <v>137</v>
      </c>
      <c r="C72" s="335">
        <v>132</v>
      </c>
      <c r="D72" s="334"/>
      <c r="E72" s="335"/>
      <c r="F72" s="334">
        <f t="shared" si="8"/>
        <v>269</v>
      </c>
      <c r="G72" s="337">
        <f t="shared" si="9"/>
        <v>0.000584628825895797</v>
      </c>
      <c r="H72" s="338">
        <v>138</v>
      </c>
      <c r="I72" s="335">
        <v>121</v>
      </c>
      <c r="J72" s="334"/>
      <c r="K72" s="335"/>
      <c r="L72" s="334">
        <f t="shared" si="10"/>
        <v>259</v>
      </c>
      <c r="M72" s="339">
        <f t="shared" si="11"/>
        <v>0.03861003861003853</v>
      </c>
      <c r="N72" s="338">
        <v>684</v>
      </c>
      <c r="O72" s="335">
        <v>681</v>
      </c>
      <c r="P72" s="334"/>
      <c r="Q72" s="335">
        <v>30</v>
      </c>
      <c r="R72" s="334">
        <f t="shared" si="12"/>
        <v>1395</v>
      </c>
      <c r="S72" s="337">
        <f t="shared" si="13"/>
        <v>0.0012572959214942625</v>
      </c>
      <c r="T72" s="336">
        <v>621</v>
      </c>
      <c r="U72" s="335">
        <v>503</v>
      </c>
      <c r="V72" s="334"/>
      <c r="W72" s="335">
        <v>26</v>
      </c>
      <c r="X72" s="334">
        <f t="shared" si="14"/>
        <v>1150</v>
      </c>
      <c r="Y72" s="333">
        <f t="shared" si="15"/>
        <v>0.21304347826086967</v>
      </c>
    </row>
    <row r="73" spans="1:25" ht="18.75" customHeight="1" thickBot="1">
      <c r="A73" s="340" t="s">
        <v>138</v>
      </c>
      <c r="B73" s="338">
        <v>1205</v>
      </c>
      <c r="C73" s="335">
        <v>1251</v>
      </c>
      <c r="D73" s="334">
        <v>8</v>
      </c>
      <c r="E73" s="335">
        <v>2</v>
      </c>
      <c r="F73" s="334">
        <f>SUM(B73:E73)</f>
        <v>2466</v>
      </c>
      <c r="G73" s="337">
        <f>F73/$F$9</f>
        <v>0.005359459794271507</v>
      </c>
      <c r="H73" s="338">
        <v>1127</v>
      </c>
      <c r="I73" s="335">
        <v>1023</v>
      </c>
      <c r="J73" s="334">
        <v>137</v>
      </c>
      <c r="K73" s="335">
        <v>152</v>
      </c>
      <c r="L73" s="334">
        <f>SUM(H73:K73)</f>
        <v>2439</v>
      </c>
      <c r="M73" s="339">
        <f>IF(ISERROR(F73/L73-1),"         /0",(F73/L73-1))</f>
        <v>0.011070110701107083</v>
      </c>
      <c r="N73" s="338">
        <v>3110</v>
      </c>
      <c r="O73" s="335">
        <v>2291</v>
      </c>
      <c r="P73" s="334">
        <v>20</v>
      </c>
      <c r="Q73" s="335">
        <v>38</v>
      </c>
      <c r="R73" s="334">
        <f>SUM(N73:Q73)</f>
        <v>5459</v>
      </c>
      <c r="S73" s="337">
        <f>R73/$R$9</f>
        <v>0.004920127910707655</v>
      </c>
      <c r="T73" s="336">
        <v>3452</v>
      </c>
      <c r="U73" s="335">
        <v>2496</v>
      </c>
      <c r="V73" s="334">
        <v>393</v>
      </c>
      <c r="W73" s="335">
        <v>354</v>
      </c>
      <c r="X73" s="334">
        <f>SUM(T73:W73)</f>
        <v>6695</v>
      </c>
      <c r="Y73" s="333">
        <f>IF(ISERROR(R73/X73-1),"         /0",(R73/X73-1))</f>
        <v>-0.18461538461538463</v>
      </c>
    </row>
    <row r="74" spans="1:25" s="325" customFormat="1" ht="18.75" customHeight="1" thickBot="1">
      <c r="A74" s="332" t="s">
        <v>197</v>
      </c>
      <c r="B74" s="329">
        <v>717</v>
      </c>
      <c r="C74" s="328">
        <v>142</v>
      </c>
      <c r="D74" s="327">
        <v>1800</v>
      </c>
      <c r="E74" s="328">
        <v>1846</v>
      </c>
      <c r="F74" s="327">
        <f>SUM(B74:E74)</f>
        <v>4505</v>
      </c>
      <c r="G74" s="330">
        <f>F74/$F$9</f>
        <v>0.009790902827734444</v>
      </c>
      <c r="H74" s="329">
        <v>994</v>
      </c>
      <c r="I74" s="328">
        <v>359</v>
      </c>
      <c r="J74" s="327"/>
      <c r="K74" s="328"/>
      <c r="L74" s="327">
        <f>SUM(H74:K74)</f>
        <v>1353</v>
      </c>
      <c r="M74" s="331">
        <f>IF(ISERROR(F74/L74-1),"         /0",(F74/L74-1))</f>
        <v>2.3296378418329637</v>
      </c>
      <c r="N74" s="329">
        <v>2348</v>
      </c>
      <c r="O74" s="328">
        <v>509</v>
      </c>
      <c r="P74" s="327">
        <v>1800</v>
      </c>
      <c r="Q74" s="328">
        <v>1846</v>
      </c>
      <c r="R74" s="327">
        <f>SUM(N74:Q74)</f>
        <v>6503</v>
      </c>
      <c r="S74" s="330">
        <f>R74/$R$9</f>
        <v>0.005861071955180781</v>
      </c>
      <c r="T74" s="329">
        <v>3116</v>
      </c>
      <c r="U74" s="328">
        <v>790</v>
      </c>
      <c r="V74" s="327"/>
      <c r="W74" s="328"/>
      <c r="X74" s="327">
        <f>SUM(T74:W74)</f>
        <v>3906</v>
      </c>
      <c r="Y74" s="326">
        <f>IF(ISERROR(R74/X74-1),"         /0",(R74/X74-1))</f>
        <v>0.6648745519713262</v>
      </c>
    </row>
    <row r="75" ht="15" thickTop="1">
      <c r="A75" s="195" t="s">
        <v>90</v>
      </c>
    </row>
    <row r="76" ht="14.25">
      <c r="A76" s="195" t="s">
        <v>196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5:Y65536 M75:M65536 Y3 M3 M5:M8 Y5:Y8">
    <cfRule type="cellIs" priority="1" dxfId="52" operator="lessThan" stopIfTrue="1">
      <formula>0</formula>
    </cfRule>
  </conditionalFormatting>
  <conditionalFormatting sqref="Y9:Y74 M9:M74">
    <cfRule type="cellIs" priority="2" dxfId="52" operator="lessThan" stopIfTrue="1">
      <formula>0</formula>
    </cfRule>
    <cfRule type="cellIs" priority="3" dxfId="54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1"/>
  <sheetViews>
    <sheetView showGridLines="0" zoomScale="80" zoomScaleNormal="80" zoomScalePageLayoutView="0" workbookViewId="0" topLeftCell="A1">
      <selection activeCell="T39" sqref="T39:W39"/>
    </sheetView>
  </sheetViews>
  <sheetFormatPr defaultColWidth="8.00390625" defaultRowHeight="15"/>
  <cols>
    <col min="1" max="1" width="22.57421875" style="230" customWidth="1"/>
    <col min="2" max="2" width="9.421875" style="230" bestFit="1" customWidth="1"/>
    <col min="3" max="3" width="9.7109375" style="230" bestFit="1" customWidth="1"/>
    <col min="4" max="4" width="8.00390625" style="230" bestFit="1" customWidth="1"/>
    <col min="5" max="5" width="9.7109375" style="230" bestFit="1" customWidth="1"/>
    <col min="6" max="6" width="9.421875" style="230" bestFit="1" customWidth="1"/>
    <col min="7" max="7" width="10.140625" style="230" bestFit="1" customWidth="1"/>
    <col min="8" max="8" width="9.28125" style="230" bestFit="1" customWidth="1"/>
    <col min="9" max="9" width="9.7109375" style="230" bestFit="1" customWidth="1"/>
    <col min="10" max="10" width="8.57421875" style="230" customWidth="1"/>
    <col min="11" max="11" width="9.7109375" style="230" bestFit="1" customWidth="1"/>
    <col min="12" max="12" width="9.7109375" style="230" customWidth="1"/>
    <col min="13" max="13" width="8.7109375" style="230" bestFit="1" customWidth="1"/>
    <col min="14" max="14" width="10.7109375" style="230" customWidth="1"/>
    <col min="15" max="17" width="10.8515625" style="230" customWidth="1"/>
    <col min="18" max="18" width="11.00390625" style="230" customWidth="1"/>
    <col min="19" max="19" width="10.140625" style="230" bestFit="1" customWidth="1"/>
    <col min="20" max="20" width="10.421875" style="230" customWidth="1"/>
    <col min="21" max="23" width="10.28125" style="230" customWidth="1"/>
    <col min="24" max="24" width="10.421875" style="230" customWidth="1"/>
    <col min="25" max="25" width="8.7109375" style="230" bestFit="1" customWidth="1"/>
    <col min="26" max="16384" width="8.00390625" style="230" customWidth="1"/>
  </cols>
  <sheetData>
    <row r="1" spans="24:25" ht="18.75" thickBot="1">
      <c r="X1" s="541" t="s">
        <v>32</v>
      </c>
      <c r="Y1" s="542"/>
    </row>
    <row r="2" ht="5.25" customHeight="1" thickBot="1"/>
    <row r="3" spans="1:25" ht="24.75" customHeight="1" thickTop="1">
      <c r="A3" s="602" t="s">
        <v>281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4"/>
    </row>
    <row r="4" spans="1:25" ht="21" customHeight="1" thickBot="1">
      <c r="A4" s="557" t="s">
        <v>280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9"/>
    </row>
    <row r="5" spans="1:25" s="376" customFormat="1" ht="17.25" customHeight="1" thickBot="1" thickTop="1">
      <c r="A5" s="546" t="s">
        <v>279</v>
      </c>
      <c r="B5" s="616" t="s">
        <v>76</v>
      </c>
      <c r="C5" s="617"/>
      <c r="D5" s="617"/>
      <c r="E5" s="617"/>
      <c r="F5" s="617"/>
      <c r="G5" s="617"/>
      <c r="H5" s="617"/>
      <c r="I5" s="617"/>
      <c r="J5" s="618"/>
      <c r="K5" s="618"/>
      <c r="L5" s="618"/>
      <c r="M5" s="619"/>
      <c r="N5" s="616" t="s">
        <v>75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20"/>
    </row>
    <row r="6" spans="1:25" s="269" customFormat="1" ht="26.25" customHeight="1">
      <c r="A6" s="547"/>
      <c r="B6" s="608" t="s">
        <v>74</v>
      </c>
      <c r="C6" s="609"/>
      <c r="D6" s="609"/>
      <c r="E6" s="609"/>
      <c r="F6" s="609"/>
      <c r="G6" s="625" t="s">
        <v>72</v>
      </c>
      <c r="H6" s="608" t="s">
        <v>73</v>
      </c>
      <c r="I6" s="609"/>
      <c r="J6" s="609"/>
      <c r="K6" s="609"/>
      <c r="L6" s="609"/>
      <c r="M6" s="622" t="s">
        <v>71</v>
      </c>
      <c r="N6" s="608" t="s">
        <v>117</v>
      </c>
      <c r="O6" s="609"/>
      <c r="P6" s="609"/>
      <c r="Q6" s="609"/>
      <c r="R6" s="609"/>
      <c r="S6" s="625" t="s">
        <v>72</v>
      </c>
      <c r="T6" s="608" t="s">
        <v>116</v>
      </c>
      <c r="U6" s="609"/>
      <c r="V6" s="609"/>
      <c r="W6" s="609"/>
      <c r="X6" s="609"/>
      <c r="Y6" s="630" t="s">
        <v>71</v>
      </c>
    </row>
    <row r="7" spans="1:25" s="269" customFormat="1" ht="26.25" customHeight="1">
      <c r="A7" s="548"/>
      <c r="B7" s="597" t="s">
        <v>26</v>
      </c>
      <c r="C7" s="598"/>
      <c r="D7" s="599" t="s">
        <v>25</v>
      </c>
      <c r="E7" s="621"/>
      <c r="F7" s="628" t="s">
        <v>21</v>
      </c>
      <c r="G7" s="626"/>
      <c r="H7" s="597" t="s">
        <v>26</v>
      </c>
      <c r="I7" s="598"/>
      <c r="J7" s="599" t="s">
        <v>25</v>
      </c>
      <c r="K7" s="621"/>
      <c r="L7" s="628" t="s">
        <v>21</v>
      </c>
      <c r="M7" s="623"/>
      <c r="N7" s="597" t="s">
        <v>26</v>
      </c>
      <c r="O7" s="598"/>
      <c r="P7" s="599" t="s">
        <v>25</v>
      </c>
      <c r="Q7" s="621"/>
      <c r="R7" s="414"/>
      <c r="S7" s="626"/>
      <c r="T7" s="597" t="s">
        <v>26</v>
      </c>
      <c r="U7" s="598"/>
      <c r="V7" s="599" t="s">
        <v>25</v>
      </c>
      <c r="W7" s="621"/>
      <c r="X7" s="414"/>
      <c r="Y7" s="631"/>
    </row>
    <row r="8" spans="1:25" s="372" customFormat="1" ht="28.5" thickBot="1">
      <c r="A8" s="549"/>
      <c r="B8" s="375" t="s">
        <v>23</v>
      </c>
      <c r="C8" s="373" t="s">
        <v>22</v>
      </c>
      <c r="D8" s="374" t="s">
        <v>23</v>
      </c>
      <c r="E8" s="413" t="s">
        <v>22</v>
      </c>
      <c r="F8" s="629"/>
      <c r="G8" s="627"/>
      <c r="H8" s="375" t="s">
        <v>23</v>
      </c>
      <c r="I8" s="373" t="s">
        <v>22</v>
      </c>
      <c r="J8" s="374" t="s">
        <v>23</v>
      </c>
      <c r="K8" s="413" t="s">
        <v>22</v>
      </c>
      <c r="L8" s="629"/>
      <c r="M8" s="624"/>
      <c r="N8" s="375" t="s">
        <v>23</v>
      </c>
      <c r="O8" s="373" t="s">
        <v>22</v>
      </c>
      <c r="P8" s="374" t="s">
        <v>23</v>
      </c>
      <c r="Q8" s="413" t="s">
        <v>22</v>
      </c>
      <c r="R8" s="412" t="s">
        <v>21</v>
      </c>
      <c r="S8" s="627"/>
      <c r="T8" s="375" t="s">
        <v>23</v>
      </c>
      <c r="U8" s="373" t="s">
        <v>22</v>
      </c>
      <c r="V8" s="374" t="s">
        <v>23</v>
      </c>
      <c r="W8" s="413" t="s">
        <v>22</v>
      </c>
      <c r="X8" s="412" t="s">
        <v>21</v>
      </c>
      <c r="Y8" s="632"/>
    </row>
    <row r="9" spans="1:25" s="258" customFormat="1" ht="18" customHeight="1" thickBot="1" thickTop="1">
      <c r="A9" s="411" t="s">
        <v>28</v>
      </c>
      <c r="B9" s="408">
        <f>B10+B14+B22+B28+B35+B39</f>
        <v>235961</v>
      </c>
      <c r="C9" s="407">
        <f>C10+C14+C22+C28+C35+C39</f>
        <v>218865</v>
      </c>
      <c r="D9" s="406">
        <f>D10+D14+D22+D28+D35+D39</f>
        <v>2692</v>
      </c>
      <c r="E9" s="405">
        <f>E10+E14+E22+E28+E35+E39</f>
        <v>2603</v>
      </c>
      <c r="F9" s="404">
        <f aca="true" t="shared" si="0" ref="F9:F39">SUM(B9:E9)</f>
        <v>460121</v>
      </c>
      <c r="G9" s="409">
        <f aca="true" t="shared" si="1" ref="G9:G39">F9/$F$9</f>
        <v>1</v>
      </c>
      <c r="H9" s="408">
        <f>H10+H14+H22+H28+H35+H39</f>
        <v>202715</v>
      </c>
      <c r="I9" s="407">
        <f>I10+I14+I22+I28+I35+I39</f>
        <v>188295</v>
      </c>
      <c r="J9" s="406">
        <f>J10+J14+J22+J28+J35+J39</f>
        <v>1385</v>
      </c>
      <c r="K9" s="405">
        <f>K10+K14+K22+K28+K35+K39</f>
        <v>1448</v>
      </c>
      <c r="L9" s="404">
        <f aca="true" t="shared" si="2" ref="L9:L39">SUM(H9:K9)</f>
        <v>393843</v>
      </c>
      <c r="M9" s="410">
        <f aca="true" t="shared" si="3" ref="M9:M39">IF(ISERROR(F9/L9-1),"         /0",(F9/L9-1))</f>
        <v>0.16828533197238493</v>
      </c>
      <c r="N9" s="408">
        <f>N10+N14+N22+N28+N35+N39</f>
        <v>573282</v>
      </c>
      <c r="O9" s="407">
        <f>O10+O14+O22+O28+O35+O39</f>
        <v>522457</v>
      </c>
      <c r="P9" s="406">
        <f>P10+P14+P22+P28+P35+P39</f>
        <v>6762</v>
      </c>
      <c r="Q9" s="405">
        <f>Q10+Q14+Q22+Q28+Q35+Q39</f>
        <v>7023</v>
      </c>
      <c r="R9" s="404">
        <f aca="true" t="shared" si="4" ref="R9:R39">SUM(N9:Q9)</f>
        <v>1109524</v>
      </c>
      <c r="S9" s="409">
        <f aca="true" t="shared" si="5" ref="S9:S39">R9/$R$9</f>
        <v>1</v>
      </c>
      <c r="T9" s="408">
        <f>T10+T14+T22+T28+T35+T39</f>
        <v>487003</v>
      </c>
      <c r="U9" s="407">
        <f>U10+U14+U22+U28+U35+U39</f>
        <v>449988</v>
      </c>
      <c r="V9" s="406">
        <f>V10+V14+V22+V28+V35+V39</f>
        <v>6748</v>
      </c>
      <c r="W9" s="405">
        <f>W10+W14+W22+W28+W35+W39</f>
        <v>7478</v>
      </c>
      <c r="X9" s="404">
        <f aca="true" t="shared" si="6" ref="X9:X39">SUM(T9:W9)</f>
        <v>951217</v>
      </c>
      <c r="Y9" s="403">
        <f>IF(ISERROR(R9/X9-1),"         /0",(R9/X9-1))</f>
        <v>0.16642574722697345</v>
      </c>
    </row>
    <row r="10" spans="1:25" s="388" customFormat="1" ht="18.75" customHeight="1">
      <c r="A10" s="397" t="s">
        <v>256</v>
      </c>
      <c r="B10" s="394">
        <f>SUM(B11:B13)</f>
        <v>69040</v>
      </c>
      <c r="C10" s="393">
        <f>SUM(C11:C13)</f>
        <v>71451</v>
      </c>
      <c r="D10" s="392">
        <f>SUM(D11:D13)</f>
        <v>0</v>
      </c>
      <c r="E10" s="391">
        <f>SUM(E11:E13)</f>
        <v>0</v>
      </c>
      <c r="F10" s="390">
        <f t="shared" si="0"/>
        <v>140491</v>
      </c>
      <c r="G10" s="395">
        <f t="shared" si="1"/>
        <v>0.30533490103690114</v>
      </c>
      <c r="H10" s="394">
        <f>SUM(H11:H13)</f>
        <v>69069</v>
      </c>
      <c r="I10" s="393">
        <f>SUM(I11:I13)</f>
        <v>70659</v>
      </c>
      <c r="J10" s="392">
        <f>SUM(J11:J13)</f>
        <v>93</v>
      </c>
      <c r="K10" s="391">
        <f>SUM(K11:K13)</f>
        <v>146</v>
      </c>
      <c r="L10" s="390">
        <f t="shared" si="2"/>
        <v>139967</v>
      </c>
      <c r="M10" s="396">
        <f t="shared" si="3"/>
        <v>0.003743739595761797</v>
      </c>
      <c r="N10" s="394">
        <f>SUM(N11:N13)</f>
        <v>186066</v>
      </c>
      <c r="O10" s="393">
        <f>SUM(O11:O13)</f>
        <v>179247</v>
      </c>
      <c r="P10" s="392">
        <f>SUM(P11:P13)</f>
        <v>606</v>
      </c>
      <c r="Q10" s="391">
        <f>SUM(Q11:Q13)</f>
        <v>550</v>
      </c>
      <c r="R10" s="390">
        <f t="shared" si="4"/>
        <v>366469</v>
      </c>
      <c r="S10" s="395">
        <f t="shared" si="5"/>
        <v>0.33029389179504004</v>
      </c>
      <c r="T10" s="394">
        <f>SUM(T11:T13)</f>
        <v>176198</v>
      </c>
      <c r="U10" s="393">
        <f>SUM(U11:U13)</f>
        <v>175018</v>
      </c>
      <c r="V10" s="392">
        <f>SUM(V11:V13)</f>
        <v>1474</v>
      </c>
      <c r="W10" s="391">
        <f>SUM(W11:W13)</f>
        <v>1571</v>
      </c>
      <c r="X10" s="390">
        <f t="shared" si="6"/>
        <v>354261</v>
      </c>
      <c r="Y10" s="389">
        <f aca="true" t="shared" si="7" ref="Y10:Y39">IF(ISERROR(R10/X10-1),"         /0",IF(R10/X10&gt;5,"  *  ",(R10/X10-1)))</f>
        <v>0.0344604684117078</v>
      </c>
    </row>
    <row r="11" spans="1:25" ht="18.75" customHeight="1">
      <c r="A11" s="340" t="s">
        <v>278</v>
      </c>
      <c r="B11" s="338">
        <v>65913</v>
      </c>
      <c r="C11" s="335">
        <v>69178</v>
      </c>
      <c r="D11" s="334">
        <v>0</v>
      </c>
      <c r="E11" s="387">
        <v>0</v>
      </c>
      <c r="F11" s="386">
        <f t="shared" si="0"/>
        <v>135091</v>
      </c>
      <c r="G11" s="337">
        <f t="shared" si="1"/>
        <v>0.29359885769178107</v>
      </c>
      <c r="H11" s="338">
        <v>66166</v>
      </c>
      <c r="I11" s="335">
        <v>68429</v>
      </c>
      <c r="J11" s="334">
        <v>93</v>
      </c>
      <c r="K11" s="387">
        <v>146</v>
      </c>
      <c r="L11" s="386">
        <f t="shared" si="2"/>
        <v>134834</v>
      </c>
      <c r="M11" s="339">
        <f t="shared" si="3"/>
        <v>0.0019060474361065616</v>
      </c>
      <c r="N11" s="338">
        <v>178451</v>
      </c>
      <c r="O11" s="335">
        <v>174124</v>
      </c>
      <c r="P11" s="334">
        <v>606</v>
      </c>
      <c r="Q11" s="387">
        <v>550</v>
      </c>
      <c r="R11" s="386">
        <f t="shared" si="4"/>
        <v>353731</v>
      </c>
      <c r="S11" s="337">
        <f t="shared" si="5"/>
        <v>0.3188132929075892</v>
      </c>
      <c r="T11" s="336">
        <v>168824</v>
      </c>
      <c r="U11" s="335">
        <v>170102</v>
      </c>
      <c r="V11" s="334">
        <v>1466</v>
      </c>
      <c r="W11" s="387">
        <v>1461</v>
      </c>
      <c r="X11" s="386">
        <f t="shared" si="6"/>
        <v>341853</v>
      </c>
      <c r="Y11" s="333">
        <f t="shared" si="7"/>
        <v>0.03474592880565619</v>
      </c>
    </row>
    <row r="12" spans="1:25" ht="18.75" customHeight="1">
      <c r="A12" s="340" t="s">
        <v>277</v>
      </c>
      <c r="B12" s="338">
        <v>2759</v>
      </c>
      <c r="C12" s="335">
        <v>2106</v>
      </c>
      <c r="D12" s="334"/>
      <c r="E12" s="387"/>
      <c r="F12" s="386">
        <f t="shared" si="0"/>
        <v>4865</v>
      </c>
      <c r="G12" s="337">
        <f t="shared" si="1"/>
        <v>0.010573305717409116</v>
      </c>
      <c r="H12" s="338">
        <v>2608</v>
      </c>
      <c r="I12" s="335">
        <v>2012</v>
      </c>
      <c r="J12" s="334"/>
      <c r="K12" s="387"/>
      <c r="L12" s="386">
        <f t="shared" si="2"/>
        <v>4620</v>
      </c>
      <c r="M12" s="339">
        <f t="shared" si="3"/>
        <v>0.05303030303030298</v>
      </c>
      <c r="N12" s="338">
        <v>6842</v>
      </c>
      <c r="O12" s="335">
        <v>4735</v>
      </c>
      <c r="P12" s="334"/>
      <c r="Q12" s="387"/>
      <c r="R12" s="386">
        <f t="shared" si="4"/>
        <v>11577</v>
      </c>
      <c r="S12" s="337">
        <f t="shared" si="5"/>
        <v>0.010434204217303997</v>
      </c>
      <c r="T12" s="336">
        <v>6704</v>
      </c>
      <c r="U12" s="335">
        <v>4370</v>
      </c>
      <c r="V12" s="334"/>
      <c r="W12" s="387"/>
      <c r="X12" s="386">
        <f t="shared" si="6"/>
        <v>11074</v>
      </c>
      <c r="Y12" s="333">
        <f t="shared" si="7"/>
        <v>0.04542170850641147</v>
      </c>
    </row>
    <row r="13" spans="1:25" ht="18.75" customHeight="1" thickBot="1">
      <c r="A13" s="363" t="s">
        <v>276</v>
      </c>
      <c r="B13" s="360">
        <v>368</v>
      </c>
      <c r="C13" s="359">
        <v>167</v>
      </c>
      <c r="D13" s="358"/>
      <c r="E13" s="401"/>
      <c r="F13" s="400">
        <f t="shared" si="0"/>
        <v>535</v>
      </c>
      <c r="G13" s="361">
        <f t="shared" si="1"/>
        <v>0.0011627376277109716</v>
      </c>
      <c r="H13" s="360">
        <v>295</v>
      </c>
      <c r="I13" s="359">
        <v>218</v>
      </c>
      <c r="J13" s="358"/>
      <c r="K13" s="401"/>
      <c r="L13" s="400">
        <f t="shared" si="2"/>
        <v>513</v>
      </c>
      <c r="M13" s="362">
        <f t="shared" si="3"/>
        <v>0.042884990253411415</v>
      </c>
      <c r="N13" s="360">
        <v>773</v>
      </c>
      <c r="O13" s="359">
        <v>388</v>
      </c>
      <c r="P13" s="358"/>
      <c r="Q13" s="401"/>
      <c r="R13" s="400">
        <f t="shared" si="4"/>
        <v>1161</v>
      </c>
      <c r="S13" s="361">
        <f t="shared" si="5"/>
        <v>0.0010463946701468377</v>
      </c>
      <c r="T13" s="402">
        <v>670</v>
      </c>
      <c r="U13" s="359">
        <v>546</v>
      </c>
      <c r="V13" s="358">
        <v>8</v>
      </c>
      <c r="W13" s="401">
        <v>110</v>
      </c>
      <c r="X13" s="400">
        <f t="shared" si="6"/>
        <v>1334</v>
      </c>
      <c r="Y13" s="357">
        <f t="shared" si="7"/>
        <v>-0.1296851574212894</v>
      </c>
    </row>
    <row r="14" spans="1:25" s="388" customFormat="1" ht="18.75" customHeight="1">
      <c r="A14" s="397" t="s">
        <v>239</v>
      </c>
      <c r="B14" s="394">
        <f>SUM(B15:B21)</f>
        <v>74383</v>
      </c>
      <c r="C14" s="393">
        <f>SUM(C15:C21)</f>
        <v>68149</v>
      </c>
      <c r="D14" s="392">
        <f>SUM(D15:D21)</f>
        <v>489</v>
      </c>
      <c r="E14" s="391">
        <f>SUM(E15:E21)</f>
        <v>396</v>
      </c>
      <c r="F14" s="390">
        <f t="shared" si="0"/>
        <v>143417</v>
      </c>
      <c r="G14" s="395">
        <f t="shared" si="1"/>
        <v>0.3116940978568681</v>
      </c>
      <c r="H14" s="394">
        <f>SUM(H15:H21)</f>
        <v>59017</v>
      </c>
      <c r="I14" s="393">
        <f>SUM(I15:I21)</f>
        <v>56284</v>
      </c>
      <c r="J14" s="392">
        <f>SUM(J15:J21)</f>
        <v>583</v>
      </c>
      <c r="K14" s="391">
        <f>SUM(K15:K21)</f>
        <v>546</v>
      </c>
      <c r="L14" s="390">
        <f t="shared" si="2"/>
        <v>116430</v>
      </c>
      <c r="M14" s="396">
        <f t="shared" si="3"/>
        <v>0.23178734003263757</v>
      </c>
      <c r="N14" s="394">
        <f>SUM(N15:N21)</f>
        <v>157879</v>
      </c>
      <c r="O14" s="393">
        <f>SUM(O15:O21)</f>
        <v>154228</v>
      </c>
      <c r="P14" s="392">
        <f>SUM(P15:P21)</f>
        <v>704</v>
      </c>
      <c r="Q14" s="391">
        <f>SUM(Q15:Q21)</f>
        <v>594</v>
      </c>
      <c r="R14" s="390">
        <f t="shared" si="4"/>
        <v>313405</v>
      </c>
      <c r="S14" s="395">
        <f t="shared" si="5"/>
        <v>0.28246797725871636</v>
      </c>
      <c r="T14" s="394">
        <f>SUM(T15:T21)</f>
        <v>129547</v>
      </c>
      <c r="U14" s="393">
        <f>SUM(U15:U21)</f>
        <v>124435</v>
      </c>
      <c r="V14" s="392">
        <f>SUM(V15:V21)</f>
        <v>1530</v>
      </c>
      <c r="W14" s="391">
        <f>SUM(W15:W21)</f>
        <v>1157</v>
      </c>
      <c r="X14" s="390">
        <f t="shared" si="6"/>
        <v>256669</v>
      </c>
      <c r="Y14" s="389">
        <f t="shared" si="7"/>
        <v>0.22104734112806756</v>
      </c>
    </row>
    <row r="15" spans="1:25" ht="18.75" customHeight="1">
      <c r="A15" s="355" t="s">
        <v>275</v>
      </c>
      <c r="B15" s="352">
        <v>19306</v>
      </c>
      <c r="C15" s="350">
        <v>17402</v>
      </c>
      <c r="D15" s="351">
        <v>477</v>
      </c>
      <c r="E15" s="398">
        <v>388</v>
      </c>
      <c r="F15" s="399">
        <f t="shared" si="0"/>
        <v>37573</v>
      </c>
      <c r="G15" s="353">
        <f t="shared" si="1"/>
        <v>0.08165895492707353</v>
      </c>
      <c r="H15" s="352">
        <v>13270</v>
      </c>
      <c r="I15" s="350">
        <v>13255</v>
      </c>
      <c r="J15" s="351">
        <v>571</v>
      </c>
      <c r="K15" s="398">
        <v>546</v>
      </c>
      <c r="L15" s="399">
        <f t="shared" si="2"/>
        <v>27642</v>
      </c>
      <c r="M15" s="354">
        <f t="shared" si="3"/>
        <v>0.359272122132986</v>
      </c>
      <c r="N15" s="352">
        <v>43572</v>
      </c>
      <c r="O15" s="350">
        <v>41300</v>
      </c>
      <c r="P15" s="351">
        <v>519</v>
      </c>
      <c r="Q15" s="398">
        <v>391</v>
      </c>
      <c r="R15" s="399">
        <f t="shared" si="4"/>
        <v>85782</v>
      </c>
      <c r="S15" s="353">
        <f t="shared" si="5"/>
        <v>0.07731423565420847</v>
      </c>
      <c r="T15" s="356">
        <v>27706</v>
      </c>
      <c r="U15" s="350">
        <v>26553</v>
      </c>
      <c r="V15" s="351">
        <v>1345</v>
      </c>
      <c r="W15" s="398">
        <v>1157</v>
      </c>
      <c r="X15" s="399">
        <f t="shared" si="6"/>
        <v>56761</v>
      </c>
      <c r="Y15" s="349">
        <f t="shared" si="7"/>
        <v>0.5112841563749757</v>
      </c>
    </row>
    <row r="16" spans="1:25" ht="18.75" customHeight="1">
      <c r="A16" s="355" t="s">
        <v>274</v>
      </c>
      <c r="B16" s="352">
        <v>17854</v>
      </c>
      <c r="C16" s="350">
        <v>17007</v>
      </c>
      <c r="D16" s="351">
        <v>10</v>
      </c>
      <c r="E16" s="398">
        <v>8</v>
      </c>
      <c r="F16" s="399">
        <f t="shared" si="0"/>
        <v>34879</v>
      </c>
      <c r="G16" s="353">
        <f t="shared" si="1"/>
        <v>0.07580397330267473</v>
      </c>
      <c r="H16" s="352">
        <v>16441</v>
      </c>
      <c r="I16" s="350">
        <v>15051</v>
      </c>
      <c r="J16" s="351">
        <v>2</v>
      </c>
      <c r="K16" s="398"/>
      <c r="L16" s="399">
        <f t="shared" si="2"/>
        <v>31494</v>
      </c>
      <c r="M16" s="354">
        <f t="shared" si="3"/>
        <v>0.10748078999174449</v>
      </c>
      <c r="N16" s="352">
        <v>35028</v>
      </c>
      <c r="O16" s="350">
        <v>36532</v>
      </c>
      <c r="P16" s="351">
        <v>19</v>
      </c>
      <c r="Q16" s="398">
        <v>9</v>
      </c>
      <c r="R16" s="399">
        <f t="shared" si="4"/>
        <v>71588</v>
      </c>
      <c r="S16" s="353">
        <f t="shared" si="5"/>
        <v>0.06452136231392921</v>
      </c>
      <c r="T16" s="356">
        <v>33650</v>
      </c>
      <c r="U16" s="350">
        <v>35093</v>
      </c>
      <c r="V16" s="351">
        <v>71</v>
      </c>
      <c r="W16" s="398"/>
      <c r="X16" s="399">
        <f t="shared" si="6"/>
        <v>68814</v>
      </c>
      <c r="Y16" s="349">
        <f t="shared" si="7"/>
        <v>0.040311564507222286</v>
      </c>
    </row>
    <row r="17" spans="1:25" ht="18.75" customHeight="1">
      <c r="A17" s="355" t="s">
        <v>273</v>
      </c>
      <c r="B17" s="352">
        <v>11430</v>
      </c>
      <c r="C17" s="350">
        <v>9800</v>
      </c>
      <c r="D17" s="351"/>
      <c r="E17" s="398">
        <v>0</v>
      </c>
      <c r="F17" s="399">
        <f t="shared" si="0"/>
        <v>21230</v>
      </c>
      <c r="G17" s="353">
        <f t="shared" si="1"/>
        <v>0.046140037077203606</v>
      </c>
      <c r="H17" s="352">
        <v>6706</v>
      </c>
      <c r="I17" s="350">
        <v>6379</v>
      </c>
      <c r="J17" s="351">
        <v>3</v>
      </c>
      <c r="K17" s="398">
        <v>0</v>
      </c>
      <c r="L17" s="399">
        <f t="shared" si="2"/>
        <v>13088</v>
      </c>
      <c r="M17" s="354">
        <f t="shared" si="3"/>
        <v>0.622096577017115</v>
      </c>
      <c r="N17" s="352">
        <v>24642</v>
      </c>
      <c r="O17" s="350">
        <v>22840</v>
      </c>
      <c r="P17" s="351">
        <v>19</v>
      </c>
      <c r="Q17" s="398">
        <v>0</v>
      </c>
      <c r="R17" s="399">
        <f t="shared" si="4"/>
        <v>47501</v>
      </c>
      <c r="S17" s="353">
        <f t="shared" si="5"/>
        <v>0.04281205273612829</v>
      </c>
      <c r="T17" s="356">
        <v>13759</v>
      </c>
      <c r="U17" s="350">
        <v>13766</v>
      </c>
      <c r="V17" s="351">
        <v>25</v>
      </c>
      <c r="W17" s="398">
        <v>0</v>
      </c>
      <c r="X17" s="399">
        <f t="shared" si="6"/>
        <v>27550</v>
      </c>
      <c r="Y17" s="349">
        <f t="shared" si="7"/>
        <v>0.724174228675136</v>
      </c>
    </row>
    <row r="18" spans="1:25" ht="18.75" customHeight="1">
      <c r="A18" s="355" t="s">
        <v>272</v>
      </c>
      <c r="B18" s="352">
        <v>9105</v>
      </c>
      <c r="C18" s="350">
        <v>9190</v>
      </c>
      <c r="D18" s="351"/>
      <c r="E18" s="398">
        <v>0</v>
      </c>
      <c r="F18" s="399">
        <f t="shared" si="0"/>
        <v>18295</v>
      </c>
      <c r="G18" s="353">
        <f t="shared" si="1"/>
        <v>0.039761280184994814</v>
      </c>
      <c r="H18" s="352">
        <v>10890</v>
      </c>
      <c r="I18" s="350">
        <v>10689</v>
      </c>
      <c r="J18" s="351">
        <v>1</v>
      </c>
      <c r="K18" s="398"/>
      <c r="L18" s="399">
        <f t="shared" si="2"/>
        <v>21580</v>
      </c>
      <c r="M18" s="354">
        <f t="shared" si="3"/>
        <v>-0.15222428174235403</v>
      </c>
      <c r="N18" s="352">
        <v>20037</v>
      </c>
      <c r="O18" s="350">
        <v>18531</v>
      </c>
      <c r="P18" s="351">
        <v>7</v>
      </c>
      <c r="Q18" s="398">
        <v>2</v>
      </c>
      <c r="R18" s="399">
        <f t="shared" si="4"/>
        <v>38577</v>
      </c>
      <c r="S18" s="353">
        <f t="shared" si="5"/>
        <v>0.03476896398816069</v>
      </c>
      <c r="T18" s="356">
        <v>29583</v>
      </c>
      <c r="U18" s="350">
        <v>22887</v>
      </c>
      <c r="V18" s="351">
        <v>42</v>
      </c>
      <c r="W18" s="398">
        <v>0</v>
      </c>
      <c r="X18" s="399">
        <f t="shared" si="6"/>
        <v>52512</v>
      </c>
      <c r="Y18" s="349">
        <f t="shared" si="7"/>
        <v>-0.265367915904936</v>
      </c>
    </row>
    <row r="19" spans="1:25" ht="18.75" customHeight="1">
      <c r="A19" s="355" t="s">
        <v>271</v>
      </c>
      <c r="B19" s="352">
        <v>8200</v>
      </c>
      <c r="C19" s="350">
        <v>6809</v>
      </c>
      <c r="D19" s="351"/>
      <c r="E19" s="398">
        <v>0</v>
      </c>
      <c r="F19" s="399">
        <f t="shared" si="0"/>
        <v>15009</v>
      </c>
      <c r="G19" s="353">
        <f t="shared" si="1"/>
        <v>0.03261968047535322</v>
      </c>
      <c r="H19" s="352">
        <v>6543</v>
      </c>
      <c r="I19" s="350">
        <v>5845</v>
      </c>
      <c r="J19" s="351">
        <v>3</v>
      </c>
      <c r="K19" s="398">
        <v>0</v>
      </c>
      <c r="L19" s="399">
        <f t="shared" si="2"/>
        <v>12391</v>
      </c>
      <c r="M19" s="354">
        <f t="shared" si="3"/>
        <v>0.21128238237430397</v>
      </c>
      <c r="N19" s="352">
        <v>16380</v>
      </c>
      <c r="O19" s="350">
        <v>17004</v>
      </c>
      <c r="P19" s="351">
        <v>117</v>
      </c>
      <c r="Q19" s="398">
        <v>191</v>
      </c>
      <c r="R19" s="399">
        <f t="shared" si="4"/>
        <v>33692</v>
      </c>
      <c r="S19" s="353">
        <f t="shared" si="5"/>
        <v>0.03036617504443347</v>
      </c>
      <c r="T19" s="356">
        <v>12902</v>
      </c>
      <c r="U19" s="350">
        <v>14154</v>
      </c>
      <c r="V19" s="351">
        <v>15</v>
      </c>
      <c r="W19" s="398">
        <v>0</v>
      </c>
      <c r="X19" s="399">
        <f t="shared" si="6"/>
        <v>27071</v>
      </c>
      <c r="Y19" s="349">
        <f t="shared" si="7"/>
        <v>0.24457906985334854</v>
      </c>
    </row>
    <row r="20" spans="1:25" ht="18.75" customHeight="1">
      <c r="A20" s="355" t="s">
        <v>270</v>
      </c>
      <c r="B20" s="352">
        <v>7404</v>
      </c>
      <c r="C20" s="350">
        <v>6469</v>
      </c>
      <c r="D20" s="351"/>
      <c r="E20" s="398"/>
      <c r="F20" s="399">
        <f t="shared" si="0"/>
        <v>13873</v>
      </c>
      <c r="G20" s="353">
        <f t="shared" si="1"/>
        <v>0.030150764690157587</v>
      </c>
      <c r="H20" s="352">
        <v>3930</v>
      </c>
      <c r="I20" s="350">
        <v>3876</v>
      </c>
      <c r="J20" s="351">
        <v>3</v>
      </c>
      <c r="K20" s="398">
        <v>0</v>
      </c>
      <c r="L20" s="399">
        <f t="shared" si="2"/>
        <v>7809</v>
      </c>
      <c r="M20" s="354">
        <f t="shared" si="3"/>
        <v>0.7765398898706621</v>
      </c>
      <c r="N20" s="352">
        <v>15907</v>
      </c>
      <c r="O20" s="350">
        <v>15367</v>
      </c>
      <c r="P20" s="351">
        <v>16</v>
      </c>
      <c r="Q20" s="398"/>
      <c r="R20" s="399">
        <f t="shared" si="4"/>
        <v>31290</v>
      </c>
      <c r="S20" s="353">
        <f t="shared" si="5"/>
        <v>0.028201282712226144</v>
      </c>
      <c r="T20" s="356">
        <v>9457</v>
      </c>
      <c r="U20" s="350">
        <v>9518</v>
      </c>
      <c r="V20" s="351">
        <v>32</v>
      </c>
      <c r="W20" s="398">
        <v>0</v>
      </c>
      <c r="X20" s="399">
        <f t="shared" si="6"/>
        <v>19007</v>
      </c>
      <c r="Y20" s="349">
        <f t="shared" si="7"/>
        <v>0.64623559741148</v>
      </c>
    </row>
    <row r="21" spans="1:25" ht="18.75" customHeight="1" thickBot="1">
      <c r="A21" s="355" t="s">
        <v>197</v>
      </c>
      <c r="B21" s="352">
        <v>1084</v>
      </c>
      <c r="C21" s="350">
        <v>1472</v>
      </c>
      <c r="D21" s="351">
        <v>2</v>
      </c>
      <c r="E21" s="398">
        <v>0</v>
      </c>
      <c r="F21" s="399">
        <f t="shared" si="0"/>
        <v>2558</v>
      </c>
      <c r="G21" s="353">
        <f t="shared" si="1"/>
        <v>0.00555940719941059</v>
      </c>
      <c r="H21" s="352">
        <v>1237</v>
      </c>
      <c r="I21" s="350">
        <v>1189</v>
      </c>
      <c r="J21" s="351">
        <v>0</v>
      </c>
      <c r="K21" s="398">
        <v>0</v>
      </c>
      <c r="L21" s="399">
        <f t="shared" si="2"/>
        <v>2426</v>
      </c>
      <c r="M21" s="354">
        <f t="shared" si="3"/>
        <v>0.054410552349546615</v>
      </c>
      <c r="N21" s="352">
        <v>2313</v>
      </c>
      <c r="O21" s="350">
        <v>2654</v>
      </c>
      <c r="P21" s="351">
        <v>7</v>
      </c>
      <c r="Q21" s="398">
        <v>1</v>
      </c>
      <c r="R21" s="399">
        <f t="shared" si="4"/>
        <v>4975</v>
      </c>
      <c r="S21" s="353">
        <f t="shared" si="5"/>
        <v>0.004483904809630076</v>
      </c>
      <c r="T21" s="356">
        <v>2490</v>
      </c>
      <c r="U21" s="350">
        <v>2464</v>
      </c>
      <c r="V21" s="351">
        <v>0</v>
      </c>
      <c r="W21" s="398">
        <v>0</v>
      </c>
      <c r="X21" s="399">
        <f t="shared" si="6"/>
        <v>4954</v>
      </c>
      <c r="Y21" s="349">
        <f t="shared" si="7"/>
        <v>0.004238998788857584</v>
      </c>
    </row>
    <row r="22" spans="1:25" s="388" customFormat="1" ht="18.75" customHeight="1">
      <c r="A22" s="397" t="s">
        <v>224</v>
      </c>
      <c r="B22" s="394">
        <f>SUM(B23:B27)</f>
        <v>39273</v>
      </c>
      <c r="C22" s="393">
        <f>SUM(C23:C27)</f>
        <v>31694</v>
      </c>
      <c r="D22" s="392">
        <f>SUM(D23:D27)</f>
        <v>4</v>
      </c>
      <c r="E22" s="391">
        <f>SUM(E23:E27)</f>
        <v>4</v>
      </c>
      <c r="F22" s="390">
        <f t="shared" si="0"/>
        <v>70975</v>
      </c>
      <c r="G22" s="395">
        <f t="shared" si="1"/>
        <v>0.1542529030407219</v>
      </c>
      <c r="H22" s="394">
        <f>SUM(H23:H27)</f>
        <v>31076</v>
      </c>
      <c r="I22" s="393">
        <f>SUM(I23:I27)</f>
        <v>22021</v>
      </c>
      <c r="J22" s="392">
        <f>SUM(J23:J27)</f>
        <v>5</v>
      </c>
      <c r="K22" s="391">
        <f>SUM(K23:K27)</f>
        <v>0</v>
      </c>
      <c r="L22" s="390">
        <f t="shared" si="2"/>
        <v>53102</v>
      </c>
      <c r="M22" s="396">
        <f t="shared" si="3"/>
        <v>0.3365786599374787</v>
      </c>
      <c r="N22" s="394">
        <f>SUM(N23:N27)</f>
        <v>92649</v>
      </c>
      <c r="O22" s="393">
        <f>SUM(O23:O27)</f>
        <v>74022</v>
      </c>
      <c r="P22" s="392">
        <f>SUM(P23:P27)</f>
        <v>47</v>
      </c>
      <c r="Q22" s="391">
        <f>SUM(Q23:Q27)</f>
        <v>23</v>
      </c>
      <c r="R22" s="390">
        <f t="shared" si="4"/>
        <v>166741</v>
      </c>
      <c r="S22" s="395">
        <f t="shared" si="5"/>
        <v>0.1502815621834228</v>
      </c>
      <c r="T22" s="394">
        <f>SUM(T23:T27)</f>
        <v>72400</v>
      </c>
      <c r="U22" s="393">
        <f>SUM(U23:U27)</f>
        <v>53681</v>
      </c>
      <c r="V22" s="392">
        <f>SUM(V23:V27)</f>
        <v>56</v>
      </c>
      <c r="W22" s="391">
        <f>SUM(W23:W27)</f>
        <v>0</v>
      </c>
      <c r="X22" s="390">
        <f t="shared" si="6"/>
        <v>126137</v>
      </c>
      <c r="Y22" s="389">
        <f t="shared" si="7"/>
        <v>0.3219039615655994</v>
      </c>
    </row>
    <row r="23" spans="1:25" ht="18.75" customHeight="1">
      <c r="A23" s="355" t="s">
        <v>269</v>
      </c>
      <c r="B23" s="352">
        <v>27429</v>
      </c>
      <c r="C23" s="350">
        <v>22039</v>
      </c>
      <c r="D23" s="351"/>
      <c r="E23" s="398"/>
      <c r="F23" s="399">
        <f t="shared" si="0"/>
        <v>49468</v>
      </c>
      <c r="G23" s="353">
        <f t="shared" si="1"/>
        <v>0.10751085040674084</v>
      </c>
      <c r="H23" s="352">
        <v>22838</v>
      </c>
      <c r="I23" s="350">
        <v>16807</v>
      </c>
      <c r="J23" s="351">
        <v>5</v>
      </c>
      <c r="K23" s="398"/>
      <c r="L23" s="399">
        <f t="shared" si="2"/>
        <v>39650</v>
      </c>
      <c r="M23" s="354">
        <f t="shared" si="3"/>
        <v>0.24761664564943264</v>
      </c>
      <c r="N23" s="352">
        <v>64048</v>
      </c>
      <c r="O23" s="350">
        <v>52564</v>
      </c>
      <c r="P23" s="351">
        <v>41</v>
      </c>
      <c r="Q23" s="398">
        <v>17</v>
      </c>
      <c r="R23" s="399">
        <f t="shared" si="4"/>
        <v>116670</v>
      </c>
      <c r="S23" s="353">
        <f t="shared" si="5"/>
        <v>0.10515320083206853</v>
      </c>
      <c r="T23" s="352">
        <v>52421</v>
      </c>
      <c r="U23" s="350">
        <v>41264</v>
      </c>
      <c r="V23" s="351">
        <v>56</v>
      </c>
      <c r="W23" s="398"/>
      <c r="X23" s="386">
        <f t="shared" si="6"/>
        <v>93741</v>
      </c>
      <c r="Y23" s="349">
        <f t="shared" si="7"/>
        <v>0.24459948155022881</v>
      </c>
    </row>
    <row r="24" spans="1:25" ht="18.75" customHeight="1">
      <c r="A24" s="355" t="s">
        <v>268</v>
      </c>
      <c r="B24" s="352">
        <v>6167</v>
      </c>
      <c r="C24" s="350">
        <v>5119</v>
      </c>
      <c r="D24" s="351"/>
      <c r="E24" s="398"/>
      <c r="F24" s="399">
        <f t="shared" si="0"/>
        <v>11286</v>
      </c>
      <c r="G24" s="353">
        <f t="shared" si="1"/>
        <v>0.024528330591300985</v>
      </c>
      <c r="H24" s="352">
        <v>6684</v>
      </c>
      <c r="I24" s="350">
        <v>5214</v>
      </c>
      <c r="J24" s="351"/>
      <c r="K24" s="398"/>
      <c r="L24" s="399">
        <f t="shared" si="2"/>
        <v>11898</v>
      </c>
      <c r="M24" s="354">
        <f t="shared" si="3"/>
        <v>-0.05143721633888043</v>
      </c>
      <c r="N24" s="352">
        <v>14369</v>
      </c>
      <c r="O24" s="350">
        <v>12137</v>
      </c>
      <c r="P24" s="351"/>
      <c r="Q24" s="398"/>
      <c r="R24" s="399">
        <f t="shared" si="4"/>
        <v>26506</v>
      </c>
      <c r="S24" s="353">
        <f t="shared" si="5"/>
        <v>0.023889523795789906</v>
      </c>
      <c r="T24" s="352">
        <v>15232</v>
      </c>
      <c r="U24" s="350">
        <v>12417</v>
      </c>
      <c r="V24" s="351"/>
      <c r="W24" s="398"/>
      <c r="X24" s="386">
        <f t="shared" si="6"/>
        <v>27649</v>
      </c>
      <c r="Y24" s="349">
        <f t="shared" si="7"/>
        <v>-0.04133965062027556</v>
      </c>
    </row>
    <row r="25" spans="1:25" ht="18.75" customHeight="1">
      <c r="A25" s="355" t="s">
        <v>267</v>
      </c>
      <c r="B25" s="352">
        <v>4836</v>
      </c>
      <c r="C25" s="350">
        <v>4536</v>
      </c>
      <c r="D25" s="351">
        <v>0</v>
      </c>
      <c r="E25" s="398">
        <v>0</v>
      </c>
      <c r="F25" s="399">
        <f t="shared" si="0"/>
        <v>9372</v>
      </c>
      <c r="G25" s="353">
        <f t="shared" si="1"/>
        <v>0.020368555227863974</v>
      </c>
      <c r="H25" s="352">
        <v>209</v>
      </c>
      <c r="I25" s="350"/>
      <c r="J25" s="351">
        <v>0</v>
      </c>
      <c r="K25" s="398">
        <v>0</v>
      </c>
      <c r="L25" s="399">
        <f t="shared" si="2"/>
        <v>209</v>
      </c>
      <c r="M25" s="354">
        <f t="shared" si="3"/>
        <v>43.8421052631579</v>
      </c>
      <c r="N25" s="352">
        <v>11321</v>
      </c>
      <c r="O25" s="350">
        <v>9321</v>
      </c>
      <c r="P25" s="351">
        <v>0</v>
      </c>
      <c r="Q25" s="398">
        <v>0</v>
      </c>
      <c r="R25" s="399">
        <f t="shared" si="4"/>
        <v>20642</v>
      </c>
      <c r="S25" s="353">
        <f t="shared" si="5"/>
        <v>0.018604374488519402</v>
      </c>
      <c r="T25" s="352">
        <v>570</v>
      </c>
      <c r="U25" s="350"/>
      <c r="V25" s="351">
        <v>0</v>
      </c>
      <c r="W25" s="398">
        <v>0</v>
      </c>
      <c r="X25" s="386">
        <f t="shared" si="6"/>
        <v>570</v>
      </c>
      <c r="Y25" s="349" t="str">
        <f t="shared" si="7"/>
        <v>  *  </v>
      </c>
    </row>
    <row r="26" spans="1:25" ht="18.75" customHeight="1">
      <c r="A26" s="355" t="s">
        <v>266</v>
      </c>
      <c r="B26" s="352">
        <v>384</v>
      </c>
      <c r="C26" s="350"/>
      <c r="D26" s="351"/>
      <c r="E26" s="398"/>
      <c r="F26" s="399">
        <f t="shared" si="0"/>
        <v>384</v>
      </c>
      <c r="G26" s="353">
        <f t="shared" si="1"/>
        <v>0.0008345630823196507</v>
      </c>
      <c r="H26" s="352">
        <v>665</v>
      </c>
      <c r="I26" s="350"/>
      <c r="J26" s="351"/>
      <c r="K26" s="398"/>
      <c r="L26" s="399">
        <f t="shared" si="2"/>
        <v>665</v>
      </c>
      <c r="M26" s="354">
        <f t="shared" si="3"/>
        <v>-0.4225563909774436</v>
      </c>
      <c r="N26" s="352">
        <v>1601</v>
      </c>
      <c r="O26" s="350"/>
      <c r="P26" s="351"/>
      <c r="Q26" s="398"/>
      <c r="R26" s="399">
        <f t="shared" si="4"/>
        <v>1601</v>
      </c>
      <c r="S26" s="353">
        <f t="shared" si="5"/>
        <v>0.0014429611256719097</v>
      </c>
      <c r="T26" s="352">
        <v>2403</v>
      </c>
      <c r="U26" s="350"/>
      <c r="V26" s="351"/>
      <c r="W26" s="398"/>
      <c r="X26" s="386">
        <f t="shared" si="6"/>
        <v>2403</v>
      </c>
      <c r="Y26" s="349">
        <f t="shared" si="7"/>
        <v>-0.3337494798168955</v>
      </c>
    </row>
    <row r="27" spans="1:25" ht="18.75" customHeight="1" thickBot="1">
      <c r="A27" s="355" t="s">
        <v>197</v>
      </c>
      <c r="B27" s="352">
        <v>457</v>
      </c>
      <c r="C27" s="350">
        <v>0</v>
      </c>
      <c r="D27" s="351">
        <v>4</v>
      </c>
      <c r="E27" s="398">
        <v>4</v>
      </c>
      <c r="F27" s="399">
        <f t="shared" si="0"/>
        <v>465</v>
      </c>
      <c r="G27" s="353">
        <f t="shared" si="1"/>
        <v>0.001010603732496452</v>
      </c>
      <c r="H27" s="352">
        <v>680</v>
      </c>
      <c r="I27" s="350">
        <v>0</v>
      </c>
      <c r="J27" s="351">
        <v>0</v>
      </c>
      <c r="K27" s="398">
        <v>0</v>
      </c>
      <c r="L27" s="399">
        <f t="shared" si="2"/>
        <v>680</v>
      </c>
      <c r="M27" s="354">
        <f t="shared" si="3"/>
        <v>-0.3161764705882353</v>
      </c>
      <c r="N27" s="352">
        <v>1310</v>
      </c>
      <c r="O27" s="350">
        <v>0</v>
      </c>
      <c r="P27" s="351">
        <v>6</v>
      </c>
      <c r="Q27" s="398">
        <v>6</v>
      </c>
      <c r="R27" s="399">
        <f t="shared" si="4"/>
        <v>1322</v>
      </c>
      <c r="S27" s="353">
        <f t="shared" si="5"/>
        <v>0.0011915019413730572</v>
      </c>
      <c r="T27" s="352">
        <v>1774</v>
      </c>
      <c r="U27" s="350">
        <v>0</v>
      </c>
      <c r="V27" s="351">
        <v>0</v>
      </c>
      <c r="W27" s="398">
        <v>0</v>
      </c>
      <c r="X27" s="386">
        <f t="shared" si="6"/>
        <v>1774</v>
      </c>
      <c r="Y27" s="349">
        <f t="shared" si="7"/>
        <v>-0.25479143179255914</v>
      </c>
    </row>
    <row r="28" spans="1:25" s="388" customFormat="1" ht="18.75" customHeight="1">
      <c r="A28" s="397" t="s">
        <v>213</v>
      </c>
      <c r="B28" s="394">
        <f>SUM(B29:B34)</f>
        <v>48664</v>
      </c>
      <c r="C28" s="393">
        <f>SUM(C29:C34)</f>
        <v>43461</v>
      </c>
      <c r="D28" s="392">
        <f>SUM(D29:D34)</f>
        <v>384</v>
      </c>
      <c r="E28" s="391">
        <f>SUM(E29:E34)</f>
        <v>328</v>
      </c>
      <c r="F28" s="390">
        <f t="shared" si="0"/>
        <v>92837</v>
      </c>
      <c r="G28" s="395">
        <f t="shared" si="1"/>
        <v>0.20176649185757659</v>
      </c>
      <c r="H28" s="394">
        <f>SUM(H29:H34)</f>
        <v>39029</v>
      </c>
      <c r="I28" s="393">
        <f>SUM(I29:I34)</f>
        <v>35316</v>
      </c>
      <c r="J28" s="392">
        <f>SUM(J29:J34)</f>
        <v>543</v>
      </c>
      <c r="K28" s="391">
        <f>SUM(K29:K34)</f>
        <v>563</v>
      </c>
      <c r="L28" s="390">
        <f t="shared" si="2"/>
        <v>75451</v>
      </c>
      <c r="M28" s="396">
        <f t="shared" si="3"/>
        <v>0.23042769479529768</v>
      </c>
      <c r="N28" s="394">
        <f>SUM(N29:N34)</f>
        <v>123806</v>
      </c>
      <c r="O28" s="393">
        <f>SUM(O29:O34)</f>
        <v>104058</v>
      </c>
      <c r="P28" s="392">
        <f>SUM(P29:P34)</f>
        <v>3443</v>
      </c>
      <c r="Q28" s="391">
        <f>SUM(Q29:Q34)</f>
        <v>3765</v>
      </c>
      <c r="R28" s="390">
        <f t="shared" si="4"/>
        <v>235072</v>
      </c>
      <c r="S28" s="395">
        <f t="shared" si="5"/>
        <v>0.21186743143906756</v>
      </c>
      <c r="T28" s="394">
        <f>SUM(T29:T34)</f>
        <v>95409</v>
      </c>
      <c r="U28" s="393">
        <f>SUM(U29:U34)</f>
        <v>86062</v>
      </c>
      <c r="V28" s="392">
        <f>SUM(V29:V34)</f>
        <v>3067</v>
      </c>
      <c r="W28" s="391">
        <f>SUM(W29:W34)</f>
        <v>3995</v>
      </c>
      <c r="X28" s="390">
        <f t="shared" si="6"/>
        <v>188533</v>
      </c>
      <c r="Y28" s="389">
        <f t="shared" si="7"/>
        <v>0.24684803190953297</v>
      </c>
    </row>
    <row r="29" spans="1:25" s="325" customFormat="1" ht="18.75" customHeight="1">
      <c r="A29" s="340" t="s">
        <v>265</v>
      </c>
      <c r="B29" s="338">
        <v>31036</v>
      </c>
      <c r="C29" s="335">
        <v>26895</v>
      </c>
      <c r="D29" s="334">
        <v>11</v>
      </c>
      <c r="E29" s="387">
        <v>8</v>
      </c>
      <c r="F29" s="386">
        <f t="shared" si="0"/>
        <v>57950</v>
      </c>
      <c r="G29" s="337">
        <f t="shared" si="1"/>
        <v>0.1259451318240202</v>
      </c>
      <c r="H29" s="338">
        <v>24985</v>
      </c>
      <c r="I29" s="335">
        <v>23584</v>
      </c>
      <c r="J29" s="334"/>
      <c r="K29" s="387"/>
      <c r="L29" s="386">
        <f t="shared" si="2"/>
        <v>48569</v>
      </c>
      <c r="M29" s="339">
        <f t="shared" si="3"/>
        <v>0.193147892688752</v>
      </c>
      <c r="N29" s="338">
        <v>79085</v>
      </c>
      <c r="O29" s="335">
        <v>65104</v>
      </c>
      <c r="P29" s="334">
        <v>320</v>
      </c>
      <c r="Q29" s="387">
        <v>230</v>
      </c>
      <c r="R29" s="386">
        <f t="shared" si="4"/>
        <v>144739</v>
      </c>
      <c r="S29" s="337">
        <f t="shared" si="5"/>
        <v>0.13045143683237137</v>
      </c>
      <c r="T29" s="336">
        <v>60650</v>
      </c>
      <c r="U29" s="335">
        <v>58119</v>
      </c>
      <c r="V29" s="334">
        <v>121</v>
      </c>
      <c r="W29" s="387">
        <v>139</v>
      </c>
      <c r="X29" s="386">
        <f t="shared" si="6"/>
        <v>119029</v>
      </c>
      <c r="Y29" s="333">
        <f t="shared" si="7"/>
        <v>0.21599778205311315</v>
      </c>
    </row>
    <row r="30" spans="1:25" s="325" customFormat="1" ht="18.75" customHeight="1">
      <c r="A30" s="340" t="s">
        <v>264</v>
      </c>
      <c r="B30" s="338">
        <v>9274</v>
      </c>
      <c r="C30" s="335">
        <v>8824</v>
      </c>
      <c r="D30" s="334"/>
      <c r="E30" s="387"/>
      <c r="F30" s="386">
        <f t="shared" si="0"/>
        <v>18098</v>
      </c>
      <c r="G30" s="337">
        <f t="shared" si="1"/>
        <v>0.03933313193703395</v>
      </c>
      <c r="H30" s="338">
        <v>7671</v>
      </c>
      <c r="I30" s="335">
        <v>6979</v>
      </c>
      <c r="J30" s="334"/>
      <c r="K30" s="387"/>
      <c r="L30" s="386">
        <f t="shared" si="2"/>
        <v>14650</v>
      </c>
      <c r="M30" s="339">
        <f t="shared" si="3"/>
        <v>0.23535836177474412</v>
      </c>
      <c r="N30" s="338">
        <v>24324</v>
      </c>
      <c r="O30" s="335">
        <v>21298</v>
      </c>
      <c r="P30" s="334">
        <v>441</v>
      </c>
      <c r="Q30" s="387">
        <v>440</v>
      </c>
      <c r="R30" s="386">
        <f t="shared" si="4"/>
        <v>46503</v>
      </c>
      <c r="S30" s="337">
        <f t="shared" si="5"/>
        <v>0.04191256791200551</v>
      </c>
      <c r="T30" s="336">
        <v>19516</v>
      </c>
      <c r="U30" s="335">
        <v>16566</v>
      </c>
      <c r="V30" s="334">
        <v>211</v>
      </c>
      <c r="W30" s="387">
        <v>369</v>
      </c>
      <c r="X30" s="386">
        <f t="shared" si="6"/>
        <v>36662</v>
      </c>
      <c r="Y30" s="333">
        <f t="shared" si="7"/>
        <v>0.2684250722819268</v>
      </c>
    </row>
    <row r="31" spans="1:25" s="325" customFormat="1" ht="18.75" customHeight="1">
      <c r="A31" s="340" t="s">
        <v>263</v>
      </c>
      <c r="B31" s="338">
        <v>3361</v>
      </c>
      <c r="C31" s="335">
        <v>2987</v>
      </c>
      <c r="D31" s="334">
        <v>369</v>
      </c>
      <c r="E31" s="387">
        <v>314</v>
      </c>
      <c r="F31" s="386">
        <f t="shared" si="0"/>
        <v>7031</v>
      </c>
      <c r="G31" s="337">
        <f t="shared" si="1"/>
        <v>0.015280763103618396</v>
      </c>
      <c r="H31" s="338">
        <v>2876</v>
      </c>
      <c r="I31" s="335">
        <v>2038</v>
      </c>
      <c r="J31" s="334">
        <v>530</v>
      </c>
      <c r="K31" s="387">
        <v>545</v>
      </c>
      <c r="L31" s="386">
        <f t="shared" si="2"/>
        <v>5989</v>
      </c>
      <c r="M31" s="339">
        <f t="shared" si="3"/>
        <v>0.17398564034062458</v>
      </c>
      <c r="N31" s="338">
        <v>8614</v>
      </c>
      <c r="O31" s="335">
        <v>6983</v>
      </c>
      <c r="P31" s="334">
        <v>964</v>
      </c>
      <c r="Q31" s="387">
        <v>918</v>
      </c>
      <c r="R31" s="386">
        <f t="shared" si="4"/>
        <v>17479</v>
      </c>
      <c r="S31" s="337">
        <f t="shared" si="5"/>
        <v>0.015753602445733487</v>
      </c>
      <c r="T31" s="336">
        <v>6902</v>
      </c>
      <c r="U31" s="335">
        <v>4852</v>
      </c>
      <c r="V31" s="334">
        <v>1202</v>
      </c>
      <c r="W31" s="387">
        <v>1270</v>
      </c>
      <c r="X31" s="386">
        <f t="shared" si="6"/>
        <v>14226</v>
      </c>
      <c r="Y31" s="333">
        <f t="shared" si="7"/>
        <v>0.22866582314072814</v>
      </c>
    </row>
    <row r="32" spans="1:25" s="325" customFormat="1" ht="18.75" customHeight="1">
      <c r="A32" s="340" t="s">
        <v>262</v>
      </c>
      <c r="B32" s="338">
        <v>2508</v>
      </c>
      <c r="C32" s="335">
        <v>2466</v>
      </c>
      <c r="D32" s="334"/>
      <c r="E32" s="387"/>
      <c r="F32" s="386">
        <f t="shared" si="0"/>
        <v>4974</v>
      </c>
      <c r="G32" s="337">
        <f t="shared" si="1"/>
        <v>0.010810199925671726</v>
      </c>
      <c r="H32" s="338">
        <v>593</v>
      </c>
      <c r="I32" s="335">
        <v>519</v>
      </c>
      <c r="J32" s="334">
        <v>1</v>
      </c>
      <c r="K32" s="387">
        <v>1</v>
      </c>
      <c r="L32" s="386">
        <f t="shared" si="2"/>
        <v>1114</v>
      </c>
      <c r="M32" s="339">
        <f t="shared" si="3"/>
        <v>3.4649910233393175</v>
      </c>
      <c r="N32" s="338">
        <v>5860</v>
      </c>
      <c r="O32" s="335">
        <v>5520</v>
      </c>
      <c r="P32" s="334">
        <v>2</v>
      </c>
      <c r="Q32" s="387"/>
      <c r="R32" s="386">
        <f t="shared" si="4"/>
        <v>11382</v>
      </c>
      <c r="S32" s="337">
        <f t="shared" si="5"/>
        <v>0.010258453174514476</v>
      </c>
      <c r="T32" s="336">
        <v>1284</v>
      </c>
      <c r="U32" s="335">
        <v>1037</v>
      </c>
      <c r="V32" s="334">
        <v>1</v>
      </c>
      <c r="W32" s="387">
        <v>1</v>
      </c>
      <c r="X32" s="386">
        <f t="shared" si="6"/>
        <v>2323</v>
      </c>
      <c r="Y32" s="333">
        <f t="shared" si="7"/>
        <v>3.8996986655187253</v>
      </c>
    </row>
    <row r="33" spans="1:25" s="325" customFormat="1" ht="18.75" customHeight="1">
      <c r="A33" s="340" t="s">
        <v>261</v>
      </c>
      <c r="B33" s="338">
        <v>1252</v>
      </c>
      <c r="C33" s="335">
        <v>1201</v>
      </c>
      <c r="D33" s="334"/>
      <c r="E33" s="387"/>
      <c r="F33" s="386">
        <f t="shared" si="0"/>
        <v>2453</v>
      </c>
      <c r="G33" s="337">
        <f t="shared" si="1"/>
        <v>0.00533120635658881</v>
      </c>
      <c r="H33" s="338">
        <v>1304</v>
      </c>
      <c r="I33" s="335">
        <v>1122</v>
      </c>
      <c r="J33" s="334"/>
      <c r="K33" s="387"/>
      <c r="L33" s="386">
        <f t="shared" si="2"/>
        <v>2426</v>
      </c>
      <c r="M33" s="339">
        <f t="shared" si="3"/>
        <v>0.011129431162407277</v>
      </c>
      <c r="N33" s="338">
        <v>3141</v>
      </c>
      <c r="O33" s="335">
        <v>2926</v>
      </c>
      <c r="P33" s="334">
        <v>1703</v>
      </c>
      <c r="Q33" s="387">
        <v>2162</v>
      </c>
      <c r="R33" s="386">
        <f t="shared" si="4"/>
        <v>9932</v>
      </c>
      <c r="S33" s="337">
        <f t="shared" si="5"/>
        <v>0.00895158644607958</v>
      </c>
      <c r="T33" s="336">
        <v>3340</v>
      </c>
      <c r="U33" s="335">
        <v>3070</v>
      </c>
      <c r="V33" s="334">
        <v>1394</v>
      </c>
      <c r="W33" s="387">
        <v>2008</v>
      </c>
      <c r="X33" s="386">
        <f t="shared" si="6"/>
        <v>9812</v>
      </c>
      <c r="Y33" s="333">
        <f t="shared" si="7"/>
        <v>0.012229922543823823</v>
      </c>
    </row>
    <row r="34" spans="1:25" s="325" customFormat="1" ht="18.75" customHeight="1" thickBot="1">
      <c r="A34" s="340" t="s">
        <v>197</v>
      </c>
      <c r="B34" s="338">
        <v>1233</v>
      </c>
      <c r="C34" s="335">
        <v>1088</v>
      </c>
      <c r="D34" s="334">
        <v>4</v>
      </c>
      <c r="E34" s="387">
        <v>6</v>
      </c>
      <c r="F34" s="386">
        <f t="shared" si="0"/>
        <v>2331</v>
      </c>
      <c r="G34" s="337">
        <f t="shared" si="1"/>
        <v>0.005066058710643505</v>
      </c>
      <c r="H34" s="338">
        <v>1600</v>
      </c>
      <c r="I34" s="335">
        <v>1074</v>
      </c>
      <c r="J34" s="334">
        <v>12</v>
      </c>
      <c r="K34" s="387">
        <v>17</v>
      </c>
      <c r="L34" s="386">
        <f t="shared" si="2"/>
        <v>2703</v>
      </c>
      <c r="M34" s="339">
        <f t="shared" si="3"/>
        <v>-0.13762486126526086</v>
      </c>
      <c r="N34" s="338">
        <v>2782</v>
      </c>
      <c r="O34" s="335">
        <v>2227</v>
      </c>
      <c r="P34" s="334">
        <v>13</v>
      </c>
      <c r="Q34" s="387">
        <v>15</v>
      </c>
      <c r="R34" s="386">
        <f t="shared" si="4"/>
        <v>5037</v>
      </c>
      <c r="S34" s="337">
        <f t="shared" si="5"/>
        <v>0.004539784628363154</v>
      </c>
      <c r="T34" s="336">
        <v>3717</v>
      </c>
      <c r="U34" s="335">
        <v>2418</v>
      </c>
      <c r="V34" s="334">
        <v>138</v>
      </c>
      <c r="W34" s="387">
        <v>208</v>
      </c>
      <c r="X34" s="386">
        <f t="shared" si="6"/>
        <v>6481</v>
      </c>
      <c r="Y34" s="333">
        <f t="shared" si="7"/>
        <v>-0.22280512266625518</v>
      </c>
    </row>
    <row r="35" spans="1:25" s="388" customFormat="1" ht="18.75" customHeight="1">
      <c r="A35" s="397" t="s">
        <v>204</v>
      </c>
      <c r="B35" s="394">
        <f>SUM(B36:B38)</f>
        <v>3884</v>
      </c>
      <c r="C35" s="393">
        <f>SUM(C36:C38)</f>
        <v>3968</v>
      </c>
      <c r="D35" s="392">
        <f>SUM(D36:D38)</f>
        <v>15</v>
      </c>
      <c r="E35" s="391">
        <f>SUM(E36:E38)</f>
        <v>29</v>
      </c>
      <c r="F35" s="390">
        <f t="shared" si="0"/>
        <v>7896</v>
      </c>
      <c r="G35" s="395">
        <f t="shared" si="1"/>
        <v>0.017160703380197817</v>
      </c>
      <c r="H35" s="394">
        <f>SUM(H36:H38)</f>
        <v>3530</v>
      </c>
      <c r="I35" s="393">
        <f>SUM(I36:I38)</f>
        <v>3656</v>
      </c>
      <c r="J35" s="392">
        <f>SUM(J36:J38)</f>
        <v>161</v>
      </c>
      <c r="K35" s="391">
        <f>SUM(K36:K38)</f>
        <v>193</v>
      </c>
      <c r="L35" s="390">
        <f t="shared" si="2"/>
        <v>7540</v>
      </c>
      <c r="M35" s="396">
        <f t="shared" si="3"/>
        <v>0.04721485411140591</v>
      </c>
      <c r="N35" s="394">
        <f>SUM(N36:N38)</f>
        <v>10534</v>
      </c>
      <c r="O35" s="393">
        <f>SUM(O36:O38)</f>
        <v>10393</v>
      </c>
      <c r="P35" s="392">
        <f>SUM(P36:P38)</f>
        <v>162</v>
      </c>
      <c r="Q35" s="391">
        <f>SUM(Q36:Q38)</f>
        <v>245</v>
      </c>
      <c r="R35" s="390">
        <f t="shared" si="4"/>
        <v>21334</v>
      </c>
      <c r="S35" s="395">
        <f t="shared" si="5"/>
        <v>0.01922806536857247</v>
      </c>
      <c r="T35" s="394">
        <f>SUM(T36:T38)</f>
        <v>10333</v>
      </c>
      <c r="U35" s="393">
        <f>SUM(U36:U38)</f>
        <v>10002</v>
      </c>
      <c r="V35" s="392">
        <f>SUM(V36:V38)</f>
        <v>621</v>
      </c>
      <c r="W35" s="391">
        <f>SUM(W36:W38)</f>
        <v>755</v>
      </c>
      <c r="X35" s="390">
        <f t="shared" si="6"/>
        <v>21711</v>
      </c>
      <c r="Y35" s="389">
        <f t="shared" si="7"/>
        <v>-0.01736446962369309</v>
      </c>
    </row>
    <row r="36" spans="1:25" ht="18.75" customHeight="1">
      <c r="A36" s="340" t="s">
        <v>260</v>
      </c>
      <c r="B36" s="338">
        <v>2903</v>
      </c>
      <c r="C36" s="335">
        <v>2847</v>
      </c>
      <c r="D36" s="334">
        <v>15</v>
      </c>
      <c r="E36" s="387">
        <v>29</v>
      </c>
      <c r="F36" s="386">
        <f t="shared" si="0"/>
        <v>5794</v>
      </c>
      <c r="G36" s="337">
        <f t="shared" si="1"/>
        <v>0.012592339841041814</v>
      </c>
      <c r="H36" s="338">
        <v>2465</v>
      </c>
      <c r="I36" s="335">
        <v>2506</v>
      </c>
      <c r="J36" s="334">
        <v>137</v>
      </c>
      <c r="K36" s="387">
        <v>154</v>
      </c>
      <c r="L36" s="386">
        <f t="shared" si="2"/>
        <v>5262</v>
      </c>
      <c r="M36" s="339">
        <f t="shared" si="3"/>
        <v>0.10110224249334854</v>
      </c>
      <c r="N36" s="338">
        <v>7514</v>
      </c>
      <c r="O36" s="335">
        <v>7207</v>
      </c>
      <c r="P36" s="334">
        <v>162</v>
      </c>
      <c r="Q36" s="387">
        <v>245</v>
      </c>
      <c r="R36" s="386">
        <f t="shared" si="4"/>
        <v>15128</v>
      </c>
      <c r="S36" s="337">
        <f t="shared" si="5"/>
        <v>0.013634675770871112</v>
      </c>
      <c r="T36" s="336">
        <v>7369</v>
      </c>
      <c r="U36" s="335">
        <v>6409</v>
      </c>
      <c r="V36" s="334">
        <v>489</v>
      </c>
      <c r="W36" s="387">
        <v>534</v>
      </c>
      <c r="X36" s="386">
        <f t="shared" si="6"/>
        <v>14801</v>
      </c>
      <c r="Y36" s="333">
        <f t="shared" si="7"/>
        <v>0.022093101817444838</v>
      </c>
    </row>
    <row r="37" spans="1:25" ht="18.75" customHeight="1">
      <c r="A37" s="340" t="s">
        <v>259</v>
      </c>
      <c r="B37" s="338">
        <v>883</v>
      </c>
      <c r="C37" s="335">
        <v>1083</v>
      </c>
      <c r="D37" s="334"/>
      <c r="E37" s="387"/>
      <c r="F37" s="386">
        <f t="shared" si="0"/>
        <v>1966</v>
      </c>
      <c r="G37" s="337">
        <f t="shared" si="1"/>
        <v>0.004272789114167795</v>
      </c>
      <c r="H37" s="338">
        <v>945</v>
      </c>
      <c r="I37" s="335">
        <v>1021</v>
      </c>
      <c r="J37" s="334">
        <v>22</v>
      </c>
      <c r="K37" s="387">
        <v>21</v>
      </c>
      <c r="L37" s="386">
        <f t="shared" si="2"/>
        <v>2009</v>
      </c>
      <c r="M37" s="339">
        <f t="shared" si="3"/>
        <v>-0.021403683424589315</v>
      </c>
      <c r="N37" s="338">
        <v>2727</v>
      </c>
      <c r="O37" s="335">
        <v>3112</v>
      </c>
      <c r="P37" s="334"/>
      <c r="Q37" s="387"/>
      <c r="R37" s="386">
        <f t="shared" si="4"/>
        <v>5839</v>
      </c>
      <c r="S37" s="337">
        <f t="shared" si="5"/>
        <v>0.00526261712229749</v>
      </c>
      <c r="T37" s="336">
        <v>2663</v>
      </c>
      <c r="U37" s="335">
        <v>3256</v>
      </c>
      <c r="V37" s="334">
        <v>116</v>
      </c>
      <c r="W37" s="387">
        <v>203</v>
      </c>
      <c r="X37" s="386">
        <f t="shared" si="6"/>
        <v>6238</v>
      </c>
      <c r="Y37" s="333">
        <f t="shared" si="7"/>
        <v>-0.06396280859249759</v>
      </c>
    </row>
    <row r="38" spans="1:25" ht="18.75" customHeight="1" thickBot="1">
      <c r="A38" s="340" t="s">
        <v>197</v>
      </c>
      <c r="B38" s="338">
        <v>98</v>
      </c>
      <c r="C38" s="335">
        <v>38</v>
      </c>
      <c r="D38" s="334">
        <v>0</v>
      </c>
      <c r="E38" s="387">
        <v>0</v>
      </c>
      <c r="F38" s="386">
        <f t="shared" si="0"/>
        <v>136</v>
      </c>
      <c r="G38" s="337">
        <f t="shared" si="1"/>
        <v>0.0002955744249882096</v>
      </c>
      <c r="H38" s="338">
        <v>120</v>
      </c>
      <c r="I38" s="335">
        <v>129</v>
      </c>
      <c r="J38" s="334">
        <v>2</v>
      </c>
      <c r="K38" s="387">
        <v>18</v>
      </c>
      <c r="L38" s="386">
        <f t="shared" si="2"/>
        <v>269</v>
      </c>
      <c r="M38" s="339">
        <f t="shared" si="3"/>
        <v>-0.4944237918215614</v>
      </c>
      <c r="N38" s="338">
        <v>293</v>
      </c>
      <c r="O38" s="335">
        <v>74</v>
      </c>
      <c r="P38" s="334">
        <v>0</v>
      </c>
      <c r="Q38" s="387">
        <v>0</v>
      </c>
      <c r="R38" s="386">
        <f t="shared" si="4"/>
        <v>367</v>
      </c>
      <c r="S38" s="337">
        <f t="shared" si="5"/>
        <v>0.0003307724754038669</v>
      </c>
      <c r="T38" s="336">
        <v>301</v>
      </c>
      <c r="U38" s="335">
        <v>337</v>
      </c>
      <c r="V38" s="334">
        <v>16</v>
      </c>
      <c r="W38" s="387">
        <v>18</v>
      </c>
      <c r="X38" s="386">
        <f t="shared" si="6"/>
        <v>672</v>
      </c>
      <c r="Y38" s="333">
        <f t="shared" si="7"/>
        <v>-0.45386904761904767</v>
      </c>
    </row>
    <row r="39" spans="1:25" s="325" customFormat="1" ht="18.75" customHeight="1" thickBot="1">
      <c r="A39" s="385" t="s">
        <v>197</v>
      </c>
      <c r="B39" s="382">
        <v>717</v>
      </c>
      <c r="C39" s="381">
        <v>142</v>
      </c>
      <c r="D39" s="380">
        <v>1800</v>
      </c>
      <c r="E39" s="379">
        <v>1846</v>
      </c>
      <c r="F39" s="378">
        <f t="shared" si="0"/>
        <v>4505</v>
      </c>
      <c r="G39" s="383">
        <f t="shared" si="1"/>
        <v>0.009790902827734444</v>
      </c>
      <c r="H39" s="382">
        <v>994</v>
      </c>
      <c r="I39" s="381">
        <v>359</v>
      </c>
      <c r="J39" s="380">
        <v>0</v>
      </c>
      <c r="K39" s="379">
        <v>0</v>
      </c>
      <c r="L39" s="378">
        <f t="shared" si="2"/>
        <v>1353</v>
      </c>
      <c r="M39" s="384">
        <f t="shared" si="3"/>
        <v>2.3296378418329637</v>
      </c>
      <c r="N39" s="382">
        <v>2348</v>
      </c>
      <c r="O39" s="381">
        <v>509</v>
      </c>
      <c r="P39" s="380">
        <v>1800</v>
      </c>
      <c r="Q39" s="379">
        <v>1846</v>
      </c>
      <c r="R39" s="378">
        <f t="shared" si="4"/>
        <v>6503</v>
      </c>
      <c r="S39" s="383">
        <f t="shared" si="5"/>
        <v>0.005861071955180781</v>
      </c>
      <c r="T39" s="382">
        <v>3116</v>
      </c>
      <c r="U39" s="381">
        <v>790</v>
      </c>
      <c r="V39" s="380">
        <v>0</v>
      </c>
      <c r="W39" s="379">
        <v>0</v>
      </c>
      <c r="X39" s="378">
        <f t="shared" si="6"/>
        <v>3906</v>
      </c>
      <c r="Y39" s="377">
        <f t="shared" si="7"/>
        <v>0.6648745519713262</v>
      </c>
    </row>
    <row r="40" ht="15" thickTop="1">
      <c r="A40" s="195" t="s">
        <v>90</v>
      </c>
    </row>
    <row r="41" ht="14.25">
      <c r="A41" s="195" t="s">
        <v>196</v>
      </c>
    </row>
  </sheetData>
  <sheetProtection/>
  <mergeCells count="24">
    <mergeCell ref="X1:Y1"/>
    <mergeCell ref="A3:Y3"/>
    <mergeCell ref="A5:A8"/>
    <mergeCell ref="G6:G8"/>
    <mergeCell ref="B6:F6"/>
    <mergeCell ref="Y6:Y8"/>
    <mergeCell ref="V7:W7"/>
    <mergeCell ref="A4:Y4"/>
    <mergeCell ref="B5:M5"/>
    <mergeCell ref="N5:Y5"/>
    <mergeCell ref="L7:L8"/>
    <mergeCell ref="N7:O7"/>
    <mergeCell ref="F7:F8"/>
    <mergeCell ref="H6:L6"/>
    <mergeCell ref="P7:Q7"/>
    <mergeCell ref="T7:U7"/>
    <mergeCell ref="H7:I7"/>
    <mergeCell ref="J7:K7"/>
    <mergeCell ref="D7:E7"/>
    <mergeCell ref="B7:C7"/>
    <mergeCell ref="N6:R6"/>
    <mergeCell ref="T6:X6"/>
    <mergeCell ref="M6:M8"/>
    <mergeCell ref="S6:S8"/>
  </mergeCells>
  <conditionalFormatting sqref="Y40:Y65536 M40:M65536 Y3 M3 M5:M8 Y5:Y8">
    <cfRule type="cellIs" priority="1" dxfId="52" operator="lessThan" stopIfTrue="1">
      <formula>0</formula>
    </cfRule>
  </conditionalFormatting>
  <conditionalFormatting sqref="M9:M39 Y9:Y39">
    <cfRule type="cellIs" priority="2" dxfId="53" operator="lessThan" stopIfTrue="1">
      <formula>0</formula>
    </cfRule>
    <cfRule type="cellIs" priority="3" dxfId="54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0" zoomScaleNormal="80" zoomScalePageLayoutView="0" workbookViewId="0" topLeftCell="A1">
      <selection activeCell="A33" sqref="A33"/>
    </sheetView>
  </sheetViews>
  <sheetFormatPr defaultColWidth="8.00390625" defaultRowHeight="15"/>
  <cols>
    <col min="1" max="1" width="19.28125" style="230" customWidth="1"/>
    <col min="2" max="2" width="9.421875" style="230" bestFit="1" customWidth="1"/>
    <col min="3" max="3" width="9.7109375" style="230" bestFit="1" customWidth="1"/>
    <col min="4" max="4" width="8.00390625" style="230" bestFit="1" customWidth="1"/>
    <col min="5" max="5" width="9.7109375" style="230" bestFit="1" customWidth="1"/>
    <col min="6" max="6" width="9.421875" style="230" bestFit="1" customWidth="1"/>
    <col min="7" max="7" width="9.7109375" style="230" customWidth="1"/>
    <col min="8" max="8" width="9.28125" style="230" bestFit="1" customWidth="1"/>
    <col min="9" max="9" width="9.7109375" style="230" bestFit="1" customWidth="1"/>
    <col min="10" max="10" width="8.57421875" style="230" customWidth="1"/>
    <col min="11" max="11" width="9.7109375" style="230" bestFit="1" customWidth="1"/>
    <col min="12" max="12" width="9.28125" style="230" bestFit="1" customWidth="1"/>
    <col min="13" max="13" width="8.7109375" style="230" bestFit="1" customWidth="1"/>
    <col min="14" max="14" width="10.00390625" style="230" customWidth="1"/>
    <col min="15" max="15" width="10.8515625" style="230" customWidth="1"/>
    <col min="16" max="16" width="9.00390625" style="230" customWidth="1"/>
    <col min="17" max="17" width="10.8515625" style="230" customWidth="1"/>
    <col min="18" max="18" width="11.140625" style="230" bestFit="1" customWidth="1"/>
    <col min="19" max="19" width="9.140625" style="230" customWidth="1"/>
    <col min="20" max="20" width="10.421875" style="230" customWidth="1"/>
    <col min="21" max="23" width="10.28125" style="230" customWidth="1"/>
    <col min="24" max="24" width="10.421875" style="230" customWidth="1"/>
    <col min="25" max="25" width="8.7109375" style="230" bestFit="1" customWidth="1"/>
    <col min="26" max="16384" width="8.00390625" style="230" customWidth="1"/>
  </cols>
  <sheetData>
    <row r="1" spans="24:25" ht="18.75" thickBot="1">
      <c r="X1" s="541" t="s">
        <v>32</v>
      </c>
      <c r="Y1" s="542"/>
    </row>
    <row r="2" ht="5.25" customHeight="1" thickBot="1"/>
    <row r="3" spans="1:25" ht="24.75" customHeight="1" thickTop="1">
      <c r="A3" s="602" t="s">
        <v>284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4"/>
    </row>
    <row r="4" spans="1:25" ht="21" customHeight="1" thickBot="1">
      <c r="A4" s="557" t="s">
        <v>119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9"/>
    </row>
    <row r="5" spans="1:25" s="376" customFormat="1" ht="15.75" customHeight="1" thickBot="1" thickTop="1">
      <c r="A5" s="569" t="s">
        <v>283</v>
      </c>
      <c r="B5" s="616" t="s">
        <v>76</v>
      </c>
      <c r="C5" s="617"/>
      <c r="D5" s="617"/>
      <c r="E5" s="617"/>
      <c r="F5" s="617"/>
      <c r="G5" s="617"/>
      <c r="H5" s="617"/>
      <c r="I5" s="617"/>
      <c r="J5" s="618"/>
      <c r="K5" s="618"/>
      <c r="L5" s="618"/>
      <c r="M5" s="619"/>
      <c r="N5" s="616" t="s">
        <v>75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20"/>
    </row>
    <row r="6" spans="1:25" s="269" customFormat="1" ht="26.25" customHeight="1">
      <c r="A6" s="570"/>
      <c r="B6" s="608" t="s">
        <v>74</v>
      </c>
      <c r="C6" s="609"/>
      <c r="D6" s="609"/>
      <c r="E6" s="609"/>
      <c r="F6" s="609"/>
      <c r="G6" s="625" t="s">
        <v>72</v>
      </c>
      <c r="H6" s="608" t="s">
        <v>73</v>
      </c>
      <c r="I6" s="609"/>
      <c r="J6" s="609"/>
      <c r="K6" s="609"/>
      <c r="L6" s="609"/>
      <c r="M6" s="613" t="s">
        <v>71</v>
      </c>
      <c r="N6" s="608" t="s">
        <v>117</v>
      </c>
      <c r="O6" s="609"/>
      <c r="P6" s="609"/>
      <c r="Q6" s="609"/>
      <c r="R6" s="609"/>
      <c r="S6" s="625" t="s">
        <v>72</v>
      </c>
      <c r="T6" s="608" t="s">
        <v>116</v>
      </c>
      <c r="U6" s="609"/>
      <c r="V6" s="609"/>
      <c r="W6" s="609"/>
      <c r="X6" s="609"/>
      <c r="Y6" s="633" t="s">
        <v>71</v>
      </c>
    </row>
    <row r="7" spans="1:25" s="269" customFormat="1" ht="26.25" customHeight="1">
      <c r="A7" s="571"/>
      <c r="B7" s="597" t="s">
        <v>26</v>
      </c>
      <c r="C7" s="598"/>
      <c r="D7" s="599" t="s">
        <v>25</v>
      </c>
      <c r="E7" s="598"/>
      <c r="F7" s="600" t="s">
        <v>21</v>
      </c>
      <c r="G7" s="626"/>
      <c r="H7" s="597" t="s">
        <v>26</v>
      </c>
      <c r="I7" s="598"/>
      <c r="J7" s="599" t="s">
        <v>25</v>
      </c>
      <c r="K7" s="598"/>
      <c r="L7" s="600" t="s">
        <v>21</v>
      </c>
      <c r="M7" s="614"/>
      <c r="N7" s="597" t="s">
        <v>26</v>
      </c>
      <c r="O7" s="598"/>
      <c r="P7" s="599" t="s">
        <v>25</v>
      </c>
      <c r="Q7" s="598"/>
      <c r="R7" s="600" t="s">
        <v>21</v>
      </c>
      <c r="S7" s="626"/>
      <c r="T7" s="597" t="s">
        <v>26</v>
      </c>
      <c r="U7" s="598"/>
      <c r="V7" s="599" t="s">
        <v>25</v>
      </c>
      <c r="W7" s="598"/>
      <c r="X7" s="600" t="s">
        <v>21</v>
      </c>
      <c r="Y7" s="634"/>
    </row>
    <row r="8" spans="1:25" s="372" customFormat="1" ht="28.5" thickBot="1">
      <c r="A8" s="572"/>
      <c r="B8" s="375" t="s">
        <v>23</v>
      </c>
      <c r="C8" s="373" t="s">
        <v>22</v>
      </c>
      <c r="D8" s="374" t="s">
        <v>23</v>
      </c>
      <c r="E8" s="373" t="s">
        <v>22</v>
      </c>
      <c r="F8" s="601"/>
      <c r="G8" s="627"/>
      <c r="H8" s="375" t="s">
        <v>23</v>
      </c>
      <c r="I8" s="373" t="s">
        <v>22</v>
      </c>
      <c r="J8" s="374" t="s">
        <v>23</v>
      </c>
      <c r="K8" s="373" t="s">
        <v>22</v>
      </c>
      <c r="L8" s="601"/>
      <c r="M8" s="615"/>
      <c r="N8" s="375" t="s">
        <v>23</v>
      </c>
      <c r="O8" s="373" t="s">
        <v>22</v>
      </c>
      <c r="P8" s="374" t="s">
        <v>23</v>
      </c>
      <c r="Q8" s="373" t="s">
        <v>22</v>
      </c>
      <c r="R8" s="601"/>
      <c r="S8" s="627"/>
      <c r="T8" s="375" t="s">
        <v>23</v>
      </c>
      <c r="U8" s="373" t="s">
        <v>22</v>
      </c>
      <c r="V8" s="374" t="s">
        <v>23</v>
      </c>
      <c r="W8" s="373" t="s">
        <v>22</v>
      </c>
      <c r="X8" s="601"/>
      <c r="Y8" s="635"/>
    </row>
    <row r="9" spans="1:25" s="258" customFormat="1" ht="18" customHeight="1" thickBot="1" thickTop="1">
      <c r="A9" s="420" t="s">
        <v>28</v>
      </c>
      <c r="B9" s="418">
        <f>B10+B22+B36+B44+B51+B59</f>
        <v>235961</v>
      </c>
      <c r="C9" s="417">
        <f>C10+C22+C36+C44+C51+C59</f>
        <v>218865</v>
      </c>
      <c r="D9" s="416">
        <f>D10+D22+D36+D44+D51+D59</f>
        <v>2692</v>
      </c>
      <c r="E9" s="417">
        <f>E10+E22+E36+E44+E51+E59</f>
        <v>2603</v>
      </c>
      <c r="F9" s="416">
        <f aca="true" t="shared" si="0" ref="F9:F40">SUM(B9:E9)</f>
        <v>460121</v>
      </c>
      <c r="G9" s="419">
        <f aca="true" t="shared" si="1" ref="G9:G40">F9/$F$9</f>
        <v>1</v>
      </c>
      <c r="H9" s="418">
        <f>H10+H22+H36+H44+H51+H59</f>
        <v>202715</v>
      </c>
      <c r="I9" s="417">
        <f>I10+I22+I36+I44+I51+I59</f>
        <v>188295</v>
      </c>
      <c r="J9" s="416">
        <f>J10+J22+J36+J44+J51+J59</f>
        <v>1385</v>
      </c>
      <c r="K9" s="417">
        <f>K10+K22+K36+K44+K51+K59</f>
        <v>1448</v>
      </c>
      <c r="L9" s="416">
        <f aca="true" t="shared" si="2" ref="L9:L40">SUM(H9:K9)</f>
        <v>393843</v>
      </c>
      <c r="M9" s="415">
        <f aca="true" t="shared" si="3" ref="M9:M40">IF(ISERROR(F9/L9-1),"         /0",(F9/L9-1))</f>
        <v>0.16828533197238493</v>
      </c>
      <c r="N9" s="418">
        <f>N10+N22+N36+N44+N51+N59</f>
        <v>573282</v>
      </c>
      <c r="O9" s="417">
        <f>O10+O22+O36+O44+O51+O59</f>
        <v>522457</v>
      </c>
      <c r="P9" s="416">
        <f>P10+P22+P36+P44+P51+P59</f>
        <v>6762</v>
      </c>
      <c r="Q9" s="417">
        <f>Q10+Q22+Q36+Q44+Q51+Q59</f>
        <v>7023</v>
      </c>
      <c r="R9" s="416">
        <f aca="true" t="shared" si="4" ref="R9:R40">SUM(N9:Q9)</f>
        <v>1109524</v>
      </c>
      <c r="S9" s="419">
        <f aca="true" t="shared" si="5" ref="S9:S40">R9/$R$9</f>
        <v>1</v>
      </c>
      <c r="T9" s="418">
        <f>T10+T22+T36+T44+T51+T59</f>
        <v>487003</v>
      </c>
      <c r="U9" s="417">
        <f>U10+U22+U36+U44+U51+U59</f>
        <v>449988</v>
      </c>
      <c r="V9" s="416">
        <f>V10+V22+V36+V44+V51+V59</f>
        <v>6748</v>
      </c>
      <c r="W9" s="417">
        <f>W10+W22+W36+W44+W51+W59</f>
        <v>7478</v>
      </c>
      <c r="X9" s="416">
        <f aca="true" t="shared" si="6" ref="X9:X40">SUM(T9:W9)</f>
        <v>951217</v>
      </c>
      <c r="Y9" s="415">
        <f>IF(ISERROR(R9/X9-1),"         /0",(R9/X9-1))</f>
        <v>0.16642574722697345</v>
      </c>
    </row>
    <row r="10" spans="1:25" s="388" customFormat="1" ht="18.75" customHeight="1">
      <c r="A10" s="397" t="s">
        <v>256</v>
      </c>
      <c r="B10" s="394">
        <f>SUM(B11:B21)</f>
        <v>69040</v>
      </c>
      <c r="C10" s="393">
        <f>SUM(C11:C21)</f>
        <v>71451</v>
      </c>
      <c r="D10" s="392">
        <f>SUM(D11:D21)</f>
        <v>0</v>
      </c>
      <c r="E10" s="393">
        <f>SUM(E11:E21)</f>
        <v>0</v>
      </c>
      <c r="F10" s="392">
        <f t="shared" si="0"/>
        <v>140491</v>
      </c>
      <c r="G10" s="395">
        <f t="shared" si="1"/>
        <v>0.30533490103690114</v>
      </c>
      <c r="H10" s="394">
        <f>SUM(H11:H21)</f>
        <v>69069</v>
      </c>
      <c r="I10" s="393">
        <f>SUM(I11:I21)</f>
        <v>70659</v>
      </c>
      <c r="J10" s="392">
        <f>SUM(J11:J21)</f>
        <v>93</v>
      </c>
      <c r="K10" s="393">
        <f>SUM(K11:K21)</f>
        <v>146</v>
      </c>
      <c r="L10" s="392">
        <f t="shared" si="2"/>
        <v>139967</v>
      </c>
      <c r="M10" s="396">
        <f t="shared" si="3"/>
        <v>0.003743739595761797</v>
      </c>
      <c r="N10" s="394">
        <f>SUM(N11:N21)</f>
        <v>186066</v>
      </c>
      <c r="O10" s="393">
        <f>SUM(O11:O21)</f>
        <v>179247</v>
      </c>
      <c r="P10" s="392">
        <f>SUM(P11:P21)</f>
        <v>606</v>
      </c>
      <c r="Q10" s="393">
        <f>SUM(Q11:Q21)</f>
        <v>550</v>
      </c>
      <c r="R10" s="392">
        <f t="shared" si="4"/>
        <v>366469</v>
      </c>
      <c r="S10" s="395">
        <f t="shared" si="5"/>
        <v>0.33029389179504004</v>
      </c>
      <c r="T10" s="394">
        <f>SUM(T11:T21)</f>
        <v>176198</v>
      </c>
      <c r="U10" s="393">
        <f>SUM(U11:U21)</f>
        <v>175018</v>
      </c>
      <c r="V10" s="392">
        <f>SUM(V11:V21)</f>
        <v>1474</v>
      </c>
      <c r="W10" s="393">
        <f>SUM(W11:W21)</f>
        <v>1571</v>
      </c>
      <c r="X10" s="392">
        <f t="shared" si="6"/>
        <v>354261</v>
      </c>
      <c r="Y10" s="389">
        <f aca="true" t="shared" si="7" ref="Y10:Y41">IF(ISERROR(R10/X10-1),"         /0",IF(R10/X10&gt;5,"  *  ",(R10/X10-1)))</f>
        <v>0.0344604684117078</v>
      </c>
    </row>
    <row r="11" spans="1:25" ht="18.75" customHeight="1">
      <c r="A11" s="340" t="s">
        <v>70</v>
      </c>
      <c r="B11" s="338">
        <v>27005</v>
      </c>
      <c r="C11" s="335">
        <v>28492</v>
      </c>
      <c r="D11" s="334"/>
      <c r="E11" s="335"/>
      <c r="F11" s="334">
        <f t="shared" si="0"/>
        <v>55497</v>
      </c>
      <c r="G11" s="337">
        <f t="shared" si="1"/>
        <v>0.1206139254674314</v>
      </c>
      <c r="H11" s="338">
        <v>25347</v>
      </c>
      <c r="I11" s="335">
        <v>26945</v>
      </c>
      <c r="J11" s="334">
        <v>85</v>
      </c>
      <c r="K11" s="335">
        <v>145</v>
      </c>
      <c r="L11" s="334">
        <f t="shared" si="2"/>
        <v>52522</v>
      </c>
      <c r="M11" s="339">
        <f t="shared" si="3"/>
        <v>0.05664293058147063</v>
      </c>
      <c r="N11" s="338">
        <v>69214</v>
      </c>
      <c r="O11" s="335">
        <v>68464</v>
      </c>
      <c r="P11" s="334">
        <v>606</v>
      </c>
      <c r="Q11" s="335">
        <v>550</v>
      </c>
      <c r="R11" s="334">
        <f t="shared" si="4"/>
        <v>138834</v>
      </c>
      <c r="S11" s="337">
        <f t="shared" si="5"/>
        <v>0.12512933474174512</v>
      </c>
      <c r="T11" s="338">
        <v>63917</v>
      </c>
      <c r="U11" s="335">
        <v>67541</v>
      </c>
      <c r="V11" s="334">
        <v>1387</v>
      </c>
      <c r="W11" s="335">
        <v>1570</v>
      </c>
      <c r="X11" s="334">
        <f t="shared" si="6"/>
        <v>134415</v>
      </c>
      <c r="Y11" s="333">
        <f t="shared" si="7"/>
        <v>0.03287579511215277</v>
      </c>
    </row>
    <row r="12" spans="1:25" ht="18.75" customHeight="1">
      <c r="A12" s="340" t="s">
        <v>115</v>
      </c>
      <c r="B12" s="338">
        <v>12666</v>
      </c>
      <c r="C12" s="335">
        <v>13171</v>
      </c>
      <c r="D12" s="334"/>
      <c r="E12" s="335"/>
      <c r="F12" s="334">
        <f t="shared" si="0"/>
        <v>25837</v>
      </c>
      <c r="G12" s="337">
        <f t="shared" si="1"/>
        <v>0.05615262072367921</v>
      </c>
      <c r="H12" s="338">
        <v>12488</v>
      </c>
      <c r="I12" s="335">
        <v>13488</v>
      </c>
      <c r="J12" s="334"/>
      <c r="K12" s="335"/>
      <c r="L12" s="334">
        <f t="shared" si="2"/>
        <v>25976</v>
      </c>
      <c r="M12" s="339">
        <f t="shared" si="3"/>
        <v>-0.005351093316907862</v>
      </c>
      <c r="N12" s="338">
        <v>33664</v>
      </c>
      <c r="O12" s="335">
        <v>33743</v>
      </c>
      <c r="P12" s="334"/>
      <c r="Q12" s="335"/>
      <c r="R12" s="334">
        <f t="shared" si="4"/>
        <v>67407</v>
      </c>
      <c r="S12" s="337">
        <f t="shared" si="5"/>
        <v>0.06075307969904211</v>
      </c>
      <c r="T12" s="338">
        <v>33043</v>
      </c>
      <c r="U12" s="335">
        <v>34046</v>
      </c>
      <c r="V12" s="334"/>
      <c r="W12" s="335"/>
      <c r="X12" s="334">
        <f t="shared" si="6"/>
        <v>67089</v>
      </c>
      <c r="Y12" s="333">
        <f t="shared" si="7"/>
        <v>0.00473997227563383</v>
      </c>
    </row>
    <row r="13" spans="1:25" ht="18.75" customHeight="1">
      <c r="A13" s="340" t="s">
        <v>110</v>
      </c>
      <c r="B13" s="338">
        <v>9146</v>
      </c>
      <c r="C13" s="335">
        <v>9051</v>
      </c>
      <c r="D13" s="334"/>
      <c r="E13" s="335"/>
      <c r="F13" s="334">
        <f t="shared" si="0"/>
        <v>18197</v>
      </c>
      <c r="G13" s="337">
        <f t="shared" si="1"/>
        <v>0.03954829273169449</v>
      </c>
      <c r="H13" s="338">
        <v>8233</v>
      </c>
      <c r="I13" s="335">
        <v>8224</v>
      </c>
      <c r="J13" s="334"/>
      <c r="K13" s="335"/>
      <c r="L13" s="334">
        <f t="shared" si="2"/>
        <v>16457</v>
      </c>
      <c r="M13" s="339">
        <f t="shared" si="3"/>
        <v>0.10573008446253884</v>
      </c>
      <c r="N13" s="338">
        <v>24179</v>
      </c>
      <c r="O13" s="335">
        <v>21264</v>
      </c>
      <c r="P13" s="334"/>
      <c r="Q13" s="335"/>
      <c r="R13" s="334">
        <f t="shared" si="4"/>
        <v>45443</v>
      </c>
      <c r="S13" s="337">
        <f t="shared" si="5"/>
        <v>0.04095720326914965</v>
      </c>
      <c r="T13" s="338">
        <v>20416</v>
      </c>
      <c r="U13" s="335">
        <v>19762</v>
      </c>
      <c r="V13" s="334"/>
      <c r="W13" s="335"/>
      <c r="X13" s="334">
        <f t="shared" si="6"/>
        <v>40178</v>
      </c>
      <c r="Y13" s="333">
        <f t="shared" si="7"/>
        <v>0.13104186370650606</v>
      </c>
    </row>
    <row r="14" spans="1:25" ht="18.75" customHeight="1">
      <c r="A14" s="340" t="s">
        <v>108</v>
      </c>
      <c r="B14" s="338">
        <v>6796</v>
      </c>
      <c r="C14" s="335">
        <v>6992</v>
      </c>
      <c r="D14" s="334"/>
      <c r="E14" s="335"/>
      <c r="F14" s="334">
        <f t="shared" si="0"/>
        <v>13788</v>
      </c>
      <c r="G14" s="337">
        <f t="shared" si="1"/>
        <v>0.029966030674539956</v>
      </c>
      <c r="H14" s="338">
        <v>5748</v>
      </c>
      <c r="I14" s="335">
        <v>6865</v>
      </c>
      <c r="J14" s="334"/>
      <c r="K14" s="335"/>
      <c r="L14" s="334">
        <f t="shared" si="2"/>
        <v>12613</v>
      </c>
      <c r="M14" s="339">
        <f t="shared" si="3"/>
        <v>0.09315785300880042</v>
      </c>
      <c r="N14" s="338">
        <v>15591</v>
      </c>
      <c r="O14" s="335">
        <v>16659</v>
      </c>
      <c r="P14" s="334"/>
      <c r="Q14" s="335"/>
      <c r="R14" s="334">
        <f t="shared" si="4"/>
        <v>32250</v>
      </c>
      <c r="S14" s="337">
        <f t="shared" si="5"/>
        <v>0.029066518615189937</v>
      </c>
      <c r="T14" s="338">
        <v>13520</v>
      </c>
      <c r="U14" s="335">
        <v>15964</v>
      </c>
      <c r="V14" s="334"/>
      <c r="W14" s="335"/>
      <c r="X14" s="334">
        <f t="shared" si="6"/>
        <v>29484</v>
      </c>
      <c r="Y14" s="333">
        <f t="shared" si="7"/>
        <v>0.09381359381359378</v>
      </c>
    </row>
    <row r="15" spans="1:25" ht="18.75" customHeight="1">
      <c r="A15" s="340" t="s">
        <v>102</v>
      </c>
      <c r="B15" s="338">
        <v>3637</v>
      </c>
      <c r="C15" s="335">
        <v>3850</v>
      </c>
      <c r="D15" s="334"/>
      <c r="E15" s="335"/>
      <c r="F15" s="334">
        <f t="shared" si="0"/>
        <v>7487</v>
      </c>
      <c r="G15" s="337">
        <f t="shared" si="1"/>
        <v>0.016271806763872982</v>
      </c>
      <c r="H15" s="338">
        <v>4515</v>
      </c>
      <c r="I15" s="335">
        <v>4810</v>
      </c>
      <c r="J15" s="334"/>
      <c r="K15" s="335"/>
      <c r="L15" s="334">
        <f t="shared" si="2"/>
        <v>9325</v>
      </c>
      <c r="M15" s="339">
        <f t="shared" si="3"/>
        <v>-0.19710455764075063</v>
      </c>
      <c r="N15" s="338">
        <v>9614</v>
      </c>
      <c r="O15" s="335">
        <v>9167</v>
      </c>
      <c r="P15" s="334"/>
      <c r="Q15" s="335"/>
      <c r="R15" s="334">
        <f t="shared" si="4"/>
        <v>18781</v>
      </c>
      <c r="S15" s="337">
        <f t="shared" si="5"/>
        <v>0.01692707863912813</v>
      </c>
      <c r="T15" s="338">
        <v>13056</v>
      </c>
      <c r="U15" s="335">
        <v>12562</v>
      </c>
      <c r="V15" s="334"/>
      <c r="W15" s="335"/>
      <c r="X15" s="334">
        <f t="shared" si="6"/>
        <v>25618</v>
      </c>
      <c r="Y15" s="333">
        <f t="shared" si="7"/>
        <v>-0.26688266062924504</v>
      </c>
    </row>
    <row r="16" spans="1:25" ht="18.75" customHeight="1">
      <c r="A16" s="340" t="s">
        <v>97</v>
      </c>
      <c r="B16" s="338">
        <v>2320</v>
      </c>
      <c r="C16" s="335">
        <v>2495</v>
      </c>
      <c r="D16" s="334"/>
      <c r="E16" s="335"/>
      <c r="F16" s="334">
        <f t="shared" si="0"/>
        <v>4815</v>
      </c>
      <c r="G16" s="337">
        <f t="shared" si="1"/>
        <v>0.010464638649398745</v>
      </c>
      <c r="H16" s="338">
        <v>2883</v>
      </c>
      <c r="I16" s="335">
        <v>2956</v>
      </c>
      <c r="J16" s="334"/>
      <c r="K16" s="335"/>
      <c r="L16" s="334">
        <f t="shared" si="2"/>
        <v>5839</v>
      </c>
      <c r="M16" s="339">
        <f t="shared" si="3"/>
        <v>-0.17537249529028942</v>
      </c>
      <c r="N16" s="338">
        <v>6534</v>
      </c>
      <c r="O16" s="335">
        <v>6679</v>
      </c>
      <c r="P16" s="334"/>
      <c r="Q16" s="335"/>
      <c r="R16" s="334">
        <f t="shared" si="4"/>
        <v>13213</v>
      </c>
      <c r="S16" s="337">
        <f t="shared" si="5"/>
        <v>0.011908710401938128</v>
      </c>
      <c r="T16" s="338">
        <v>7327</v>
      </c>
      <c r="U16" s="335">
        <v>7328</v>
      </c>
      <c r="V16" s="334"/>
      <c r="W16" s="335"/>
      <c r="X16" s="334">
        <f t="shared" si="6"/>
        <v>14655</v>
      </c>
      <c r="Y16" s="333">
        <f t="shared" si="7"/>
        <v>-0.09839645172296141</v>
      </c>
    </row>
    <row r="17" spans="1:25" ht="18.75" customHeight="1">
      <c r="A17" s="340" t="s">
        <v>99</v>
      </c>
      <c r="B17" s="338">
        <v>2422</v>
      </c>
      <c r="C17" s="335">
        <v>2105</v>
      </c>
      <c r="D17" s="334"/>
      <c r="E17" s="335"/>
      <c r="F17" s="334">
        <f t="shared" si="0"/>
        <v>4527</v>
      </c>
      <c r="G17" s="337">
        <f t="shared" si="1"/>
        <v>0.009838716337659007</v>
      </c>
      <c r="H17" s="338">
        <v>2228</v>
      </c>
      <c r="I17" s="335">
        <v>2012</v>
      </c>
      <c r="J17" s="334"/>
      <c r="K17" s="335"/>
      <c r="L17" s="334">
        <f t="shared" si="2"/>
        <v>4240</v>
      </c>
      <c r="M17" s="339">
        <f t="shared" si="3"/>
        <v>0.0676886792452831</v>
      </c>
      <c r="N17" s="338">
        <v>5588</v>
      </c>
      <c r="O17" s="335">
        <v>4730</v>
      </c>
      <c r="P17" s="334"/>
      <c r="Q17" s="335"/>
      <c r="R17" s="334">
        <f t="shared" si="4"/>
        <v>10318</v>
      </c>
      <c r="S17" s="337">
        <f t="shared" si="5"/>
        <v>0.00929948338206294</v>
      </c>
      <c r="T17" s="338">
        <v>4842</v>
      </c>
      <c r="U17" s="335">
        <v>4370</v>
      </c>
      <c r="V17" s="334"/>
      <c r="W17" s="335"/>
      <c r="X17" s="334">
        <f t="shared" si="6"/>
        <v>9212</v>
      </c>
      <c r="Y17" s="333">
        <f t="shared" si="7"/>
        <v>0.1200607902735562</v>
      </c>
    </row>
    <row r="18" spans="1:25" ht="18.75" customHeight="1">
      <c r="A18" s="340" t="s">
        <v>69</v>
      </c>
      <c r="B18" s="338">
        <v>2047</v>
      </c>
      <c r="C18" s="335">
        <v>2451</v>
      </c>
      <c r="D18" s="334"/>
      <c r="E18" s="335"/>
      <c r="F18" s="334">
        <f t="shared" si="0"/>
        <v>4498</v>
      </c>
      <c r="G18" s="337">
        <f t="shared" si="1"/>
        <v>0.009775689438212993</v>
      </c>
      <c r="H18" s="338">
        <v>3225</v>
      </c>
      <c r="I18" s="335">
        <v>3239</v>
      </c>
      <c r="J18" s="334"/>
      <c r="K18" s="335"/>
      <c r="L18" s="334">
        <f t="shared" si="2"/>
        <v>6464</v>
      </c>
      <c r="M18" s="339">
        <f t="shared" si="3"/>
        <v>-0.30414603960396036</v>
      </c>
      <c r="N18" s="338">
        <v>13959</v>
      </c>
      <c r="O18" s="335">
        <v>11926</v>
      </c>
      <c r="P18" s="334"/>
      <c r="Q18" s="335"/>
      <c r="R18" s="334">
        <f t="shared" si="4"/>
        <v>25885</v>
      </c>
      <c r="S18" s="337">
        <f t="shared" si="5"/>
        <v>0.023329824321060202</v>
      </c>
      <c r="T18" s="338">
        <v>7224</v>
      </c>
      <c r="U18" s="335">
        <v>7188</v>
      </c>
      <c r="V18" s="334"/>
      <c r="W18" s="335"/>
      <c r="X18" s="334">
        <f t="shared" si="6"/>
        <v>14412</v>
      </c>
      <c r="Y18" s="333">
        <f t="shared" si="7"/>
        <v>0.7960727171801276</v>
      </c>
    </row>
    <row r="19" spans="1:25" ht="18.75" customHeight="1">
      <c r="A19" s="340" t="s">
        <v>105</v>
      </c>
      <c r="B19" s="338">
        <v>1406</v>
      </c>
      <c r="C19" s="335">
        <v>1663</v>
      </c>
      <c r="D19" s="334"/>
      <c r="E19" s="335"/>
      <c r="F19" s="334">
        <f t="shared" si="0"/>
        <v>3069</v>
      </c>
      <c r="G19" s="337">
        <f t="shared" si="1"/>
        <v>0.006669984634476584</v>
      </c>
      <c r="H19" s="338">
        <v>887</v>
      </c>
      <c r="I19" s="335">
        <v>987</v>
      </c>
      <c r="J19" s="334"/>
      <c r="K19" s="335"/>
      <c r="L19" s="334">
        <f t="shared" si="2"/>
        <v>1874</v>
      </c>
      <c r="M19" s="339">
        <f t="shared" si="3"/>
        <v>0.6376734258271077</v>
      </c>
      <c r="N19" s="338">
        <v>3361</v>
      </c>
      <c r="O19" s="335">
        <v>3879</v>
      </c>
      <c r="P19" s="334"/>
      <c r="Q19" s="335"/>
      <c r="R19" s="334">
        <f t="shared" si="4"/>
        <v>7240</v>
      </c>
      <c r="S19" s="337">
        <f t="shared" si="5"/>
        <v>0.006525320768185276</v>
      </c>
      <c r="T19" s="338">
        <v>2823</v>
      </c>
      <c r="U19" s="335">
        <v>3337</v>
      </c>
      <c r="V19" s="334"/>
      <c r="W19" s="335"/>
      <c r="X19" s="334">
        <f t="shared" si="6"/>
        <v>6160</v>
      </c>
      <c r="Y19" s="333">
        <f t="shared" si="7"/>
        <v>0.17532467532467533</v>
      </c>
    </row>
    <row r="20" spans="1:25" ht="18.75" customHeight="1">
      <c r="A20" s="340" t="s">
        <v>112</v>
      </c>
      <c r="B20" s="338">
        <v>1233</v>
      </c>
      <c r="C20" s="335">
        <v>1011</v>
      </c>
      <c r="D20" s="334"/>
      <c r="E20" s="335"/>
      <c r="F20" s="334">
        <f t="shared" si="0"/>
        <v>2244</v>
      </c>
      <c r="G20" s="337">
        <f t="shared" si="1"/>
        <v>0.004876978012305458</v>
      </c>
      <c r="H20" s="338">
        <v>1231</v>
      </c>
      <c r="I20" s="335">
        <v>1085</v>
      </c>
      <c r="J20" s="334"/>
      <c r="K20" s="335"/>
      <c r="L20" s="334">
        <f t="shared" si="2"/>
        <v>2316</v>
      </c>
      <c r="M20" s="339">
        <f t="shared" si="3"/>
        <v>-0.031088082901554404</v>
      </c>
      <c r="N20" s="338">
        <v>2862</v>
      </c>
      <c r="O20" s="335">
        <v>2149</v>
      </c>
      <c r="P20" s="334"/>
      <c r="Q20" s="335"/>
      <c r="R20" s="334">
        <f t="shared" si="4"/>
        <v>5011</v>
      </c>
      <c r="S20" s="337">
        <f t="shared" si="5"/>
        <v>0.004516351155991218</v>
      </c>
      <c r="T20" s="338">
        <v>3096</v>
      </c>
      <c r="U20" s="335">
        <v>2559</v>
      </c>
      <c r="V20" s="334"/>
      <c r="W20" s="335"/>
      <c r="X20" s="334">
        <f t="shared" si="6"/>
        <v>5655</v>
      </c>
      <c r="Y20" s="333">
        <f t="shared" si="7"/>
        <v>-0.11388152077807245</v>
      </c>
    </row>
    <row r="21" spans="1:25" ht="18.75" customHeight="1" thickBot="1">
      <c r="A21" s="340" t="s">
        <v>41</v>
      </c>
      <c r="B21" s="338">
        <v>362</v>
      </c>
      <c r="C21" s="335">
        <v>170</v>
      </c>
      <c r="D21" s="334">
        <v>0</v>
      </c>
      <c r="E21" s="335">
        <v>0</v>
      </c>
      <c r="F21" s="334">
        <f t="shared" si="0"/>
        <v>532</v>
      </c>
      <c r="G21" s="337">
        <f t="shared" si="1"/>
        <v>0.0011562176036303494</v>
      </c>
      <c r="H21" s="338">
        <v>2284</v>
      </c>
      <c r="I21" s="335">
        <v>48</v>
      </c>
      <c r="J21" s="334">
        <v>8</v>
      </c>
      <c r="K21" s="335">
        <v>1</v>
      </c>
      <c r="L21" s="334">
        <f t="shared" si="2"/>
        <v>2341</v>
      </c>
      <c r="M21" s="339">
        <f t="shared" si="3"/>
        <v>-0.7727466894489534</v>
      </c>
      <c r="N21" s="338">
        <v>1500</v>
      </c>
      <c r="O21" s="335">
        <v>587</v>
      </c>
      <c r="P21" s="334">
        <v>0</v>
      </c>
      <c r="Q21" s="335">
        <v>0</v>
      </c>
      <c r="R21" s="334">
        <f t="shared" si="4"/>
        <v>2087</v>
      </c>
      <c r="S21" s="337">
        <f t="shared" si="5"/>
        <v>0.00188098680154733</v>
      </c>
      <c r="T21" s="338">
        <v>6934</v>
      </c>
      <c r="U21" s="335">
        <v>361</v>
      </c>
      <c r="V21" s="334">
        <v>87</v>
      </c>
      <c r="W21" s="335">
        <v>1</v>
      </c>
      <c r="X21" s="334">
        <f t="shared" si="6"/>
        <v>7383</v>
      </c>
      <c r="Y21" s="333">
        <f t="shared" si="7"/>
        <v>-0.7173235812000542</v>
      </c>
    </row>
    <row r="22" spans="1:25" s="388" customFormat="1" ht="18.75" customHeight="1">
      <c r="A22" s="397" t="s">
        <v>239</v>
      </c>
      <c r="B22" s="394">
        <f>SUM(B23:B35)</f>
        <v>74383</v>
      </c>
      <c r="C22" s="393">
        <f>SUM(C23:C35)</f>
        <v>68149</v>
      </c>
      <c r="D22" s="392">
        <f>SUM(D23:D35)</f>
        <v>489</v>
      </c>
      <c r="E22" s="393">
        <f>SUM(E23:E35)</f>
        <v>396</v>
      </c>
      <c r="F22" s="392">
        <f t="shared" si="0"/>
        <v>143417</v>
      </c>
      <c r="G22" s="395">
        <f t="shared" si="1"/>
        <v>0.3116940978568681</v>
      </c>
      <c r="H22" s="394">
        <f>SUM(H23:H35)</f>
        <v>59017</v>
      </c>
      <c r="I22" s="393">
        <f>SUM(I23:I35)</f>
        <v>56284</v>
      </c>
      <c r="J22" s="392">
        <f>SUM(J23:J35)</f>
        <v>583</v>
      </c>
      <c r="K22" s="393">
        <f>SUM(K23:K35)</f>
        <v>546</v>
      </c>
      <c r="L22" s="392">
        <f t="shared" si="2"/>
        <v>116430</v>
      </c>
      <c r="M22" s="396">
        <f t="shared" si="3"/>
        <v>0.23178734003263757</v>
      </c>
      <c r="N22" s="394">
        <f>SUM(N23:N35)</f>
        <v>157879</v>
      </c>
      <c r="O22" s="393">
        <f>SUM(O23:O35)</f>
        <v>154228</v>
      </c>
      <c r="P22" s="392">
        <f>SUM(P23:P35)</f>
        <v>704</v>
      </c>
      <c r="Q22" s="393">
        <f>SUM(Q23:Q35)</f>
        <v>594</v>
      </c>
      <c r="R22" s="392">
        <f t="shared" si="4"/>
        <v>313405</v>
      </c>
      <c r="S22" s="395">
        <f t="shared" si="5"/>
        <v>0.28246797725871636</v>
      </c>
      <c r="T22" s="394">
        <f>SUM(T23:T35)</f>
        <v>129547</v>
      </c>
      <c r="U22" s="393">
        <f>SUM(U23:U35)</f>
        <v>124435</v>
      </c>
      <c r="V22" s="392">
        <f>SUM(V23:V35)</f>
        <v>1530</v>
      </c>
      <c r="W22" s="393">
        <f>SUM(W23:W35)</f>
        <v>1157</v>
      </c>
      <c r="X22" s="392">
        <f t="shared" si="6"/>
        <v>256669</v>
      </c>
      <c r="Y22" s="389">
        <f t="shared" si="7"/>
        <v>0.22104734112806756</v>
      </c>
    </row>
    <row r="23" spans="1:25" ht="18.75" customHeight="1">
      <c r="A23" s="355" t="s">
        <v>70</v>
      </c>
      <c r="B23" s="352">
        <v>27243</v>
      </c>
      <c r="C23" s="350">
        <v>25412</v>
      </c>
      <c r="D23" s="351"/>
      <c r="E23" s="350"/>
      <c r="F23" s="351">
        <f t="shared" si="0"/>
        <v>52655</v>
      </c>
      <c r="G23" s="353">
        <f t="shared" si="1"/>
        <v>0.1144372893217219</v>
      </c>
      <c r="H23" s="352">
        <v>25470</v>
      </c>
      <c r="I23" s="350">
        <v>26123</v>
      </c>
      <c r="J23" s="351">
        <v>12</v>
      </c>
      <c r="K23" s="350"/>
      <c r="L23" s="351">
        <f t="shared" si="2"/>
        <v>51605</v>
      </c>
      <c r="M23" s="354">
        <f t="shared" si="3"/>
        <v>0.02034686561379706</v>
      </c>
      <c r="N23" s="352">
        <v>56421</v>
      </c>
      <c r="O23" s="350">
        <v>54489</v>
      </c>
      <c r="P23" s="351">
        <v>207</v>
      </c>
      <c r="Q23" s="350">
        <v>191</v>
      </c>
      <c r="R23" s="351">
        <f t="shared" si="4"/>
        <v>111308</v>
      </c>
      <c r="S23" s="353">
        <f t="shared" si="5"/>
        <v>0.10032049779905618</v>
      </c>
      <c r="T23" s="352">
        <v>57859</v>
      </c>
      <c r="U23" s="350">
        <v>56525</v>
      </c>
      <c r="V23" s="351">
        <v>95</v>
      </c>
      <c r="W23" s="350"/>
      <c r="X23" s="351">
        <f t="shared" si="6"/>
        <v>114479</v>
      </c>
      <c r="Y23" s="349">
        <f t="shared" si="7"/>
        <v>-0.027699403384026766</v>
      </c>
    </row>
    <row r="24" spans="1:25" ht="18.75" customHeight="1">
      <c r="A24" s="355" t="s">
        <v>113</v>
      </c>
      <c r="B24" s="352">
        <v>11152</v>
      </c>
      <c r="C24" s="350">
        <v>10492</v>
      </c>
      <c r="D24" s="351">
        <v>477</v>
      </c>
      <c r="E24" s="350">
        <v>388</v>
      </c>
      <c r="F24" s="351">
        <f t="shared" si="0"/>
        <v>22509</v>
      </c>
      <c r="G24" s="353">
        <f t="shared" si="1"/>
        <v>0.0489197406769089</v>
      </c>
      <c r="H24" s="352">
        <v>1534</v>
      </c>
      <c r="I24" s="350">
        <v>1504</v>
      </c>
      <c r="J24" s="351"/>
      <c r="K24" s="350"/>
      <c r="L24" s="351">
        <f t="shared" si="2"/>
        <v>3038</v>
      </c>
      <c r="M24" s="354">
        <f t="shared" si="3"/>
        <v>6.4091507570770245</v>
      </c>
      <c r="N24" s="352">
        <v>23715</v>
      </c>
      <c r="O24" s="350">
        <v>23292</v>
      </c>
      <c r="P24" s="351">
        <v>477</v>
      </c>
      <c r="Q24" s="350">
        <v>388</v>
      </c>
      <c r="R24" s="351">
        <f t="shared" si="4"/>
        <v>47872</v>
      </c>
      <c r="S24" s="353">
        <f t="shared" si="5"/>
        <v>0.043146430361127835</v>
      </c>
      <c r="T24" s="352">
        <v>2916</v>
      </c>
      <c r="U24" s="350">
        <v>2848</v>
      </c>
      <c r="V24" s="351"/>
      <c r="W24" s="350"/>
      <c r="X24" s="351">
        <f t="shared" si="6"/>
        <v>5764</v>
      </c>
      <c r="Y24" s="349" t="str">
        <f t="shared" si="7"/>
        <v>  *  </v>
      </c>
    </row>
    <row r="25" spans="1:25" ht="18.75" customHeight="1">
      <c r="A25" s="355" t="s">
        <v>111</v>
      </c>
      <c r="B25" s="352">
        <v>9289</v>
      </c>
      <c r="C25" s="350">
        <v>8073</v>
      </c>
      <c r="D25" s="351"/>
      <c r="E25" s="350"/>
      <c r="F25" s="351">
        <f t="shared" si="0"/>
        <v>17362</v>
      </c>
      <c r="G25" s="353">
        <f t="shared" si="1"/>
        <v>0.03773355269592129</v>
      </c>
      <c r="H25" s="352">
        <v>9340</v>
      </c>
      <c r="I25" s="350">
        <v>7878</v>
      </c>
      <c r="J25" s="351"/>
      <c r="K25" s="350"/>
      <c r="L25" s="351">
        <f t="shared" si="2"/>
        <v>17218</v>
      </c>
      <c r="M25" s="354">
        <f t="shared" si="3"/>
        <v>0.008363340689975685</v>
      </c>
      <c r="N25" s="352">
        <v>18758</v>
      </c>
      <c r="O25" s="350">
        <v>18978</v>
      </c>
      <c r="P25" s="351"/>
      <c r="Q25" s="350"/>
      <c r="R25" s="351">
        <f t="shared" si="4"/>
        <v>37736</v>
      </c>
      <c r="S25" s="353">
        <f t="shared" si="5"/>
        <v>0.03401098128566845</v>
      </c>
      <c r="T25" s="352">
        <v>19693</v>
      </c>
      <c r="U25" s="350">
        <v>18996</v>
      </c>
      <c r="V25" s="351"/>
      <c r="W25" s="350"/>
      <c r="X25" s="351">
        <f t="shared" si="6"/>
        <v>38689</v>
      </c>
      <c r="Y25" s="349">
        <f t="shared" si="7"/>
        <v>-0.024632324433301434</v>
      </c>
    </row>
    <row r="26" spans="1:25" ht="18.75" customHeight="1">
      <c r="A26" s="355" t="s">
        <v>109</v>
      </c>
      <c r="B26" s="352">
        <v>8575</v>
      </c>
      <c r="C26" s="350">
        <v>8738</v>
      </c>
      <c r="D26" s="351"/>
      <c r="E26" s="350"/>
      <c r="F26" s="351">
        <f t="shared" si="0"/>
        <v>17313</v>
      </c>
      <c r="G26" s="353">
        <f t="shared" si="1"/>
        <v>0.03762705896927113</v>
      </c>
      <c r="H26" s="352">
        <v>7152</v>
      </c>
      <c r="I26" s="350">
        <v>6200</v>
      </c>
      <c r="J26" s="351"/>
      <c r="K26" s="350"/>
      <c r="L26" s="351">
        <f t="shared" si="2"/>
        <v>13352</v>
      </c>
      <c r="M26" s="354">
        <f t="shared" si="3"/>
        <v>0.29665967645296587</v>
      </c>
      <c r="N26" s="352">
        <v>18946</v>
      </c>
      <c r="O26" s="350">
        <v>19656</v>
      </c>
      <c r="P26" s="351"/>
      <c r="Q26" s="350"/>
      <c r="R26" s="351">
        <f t="shared" si="4"/>
        <v>38602</v>
      </c>
      <c r="S26" s="353">
        <f t="shared" si="5"/>
        <v>0.03479149617313371</v>
      </c>
      <c r="T26" s="352">
        <v>14819</v>
      </c>
      <c r="U26" s="350">
        <v>14889</v>
      </c>
      <c r="V26" s="351"/>
      <c r="W26" s="350"/>
      <c r="X26" s="351">
        <f t="shared" si="6"/>
        <v>29708</v>
      </c>
      <c r="Y26" s="349">
        <f t="shared" si="7"/>
        <v>0.2993806382119295</v>
      </c>
    </row>
    <row r="27" spans="1:25" ht="18.75" customHeight="1">
      <c r="A27" s="355" t="s">
        <v>105</v>
      </c>
      <c r="B27" s="352">
        <v>3444</v>
      </c>
      <c r="C27" s="350">
        <v>3068</v>
      </c>
      <c r="D27" s="351"/>
      <c r="E27" s="350"/>
      <c r="F27" s="351">
        <f t="shared" si="0"/>
        <v>6512</v>
      </c>
      <c r="G27" s="353">
        <f t="shared" si="1"/>
        <v>0.014152798937670743</v>
      </c>
      <c r="H27" s="352">
        <v>1592</v>
      </c>
      <c r="I27" s="350">
        <v>1622</v>
      </c>
      <c r="J27" s="351"/>
      <c r="K27" s="350"/>
      <c r="L27" s="351">
        <f t="shared" si="2"/>
        <v>3214</v>
      </c>
      <c r="M27" s="354">
        <f t="shared" si="3"/>
        <v>1.0261356565028001</v>
      </c>
      <c r="N27" s="352">
        <v>7535</v>
      </c>
      <c r="O27" s="350">
        <v>7451</v>
      </c>
      <c r="P27" s="351"/>
      <c r="Q27" s="350"/>
      <c r="R27" s="351">
        <f t="shared" si="4"/>
        <v>14986</v>
      </c>
      <c r="S27" s="353">
        <f t="shared" si="5"/>
        <v>0.013506692960224385</v>
      </c>
      <c r="T27" s="352">
        <v>3782</v>
      </c>
      <c r="U27" s="350">
        <v>4015</v>
      </c>
      <c r="V27" s="351"/>
      <c r="W27" s="350"/>
      <c r="X27" s="351">
        <f t="shared" si="6"/>
        <v>7797</v>
      </c>
      <c r="Y27" s="349">
        <f t="shared" si="7"/>
        <v>0.9220212902398359</v>
      </c>
    </row>
    <row r="28" spans="1:25" ht="18.75" customHeight="1">
      <c r="A28" s="355" t="s">
        <v>100</v>
      </c>
      <c r="B28" s="352">
        <v>3034</v>
      </c>
      <c r="C28" s="350">
        <v>2506</v>
      </c>
      <c r="D28" s="351"/>
      <c r="E28" s="350"/>
      <c r="F28" s="351">
        <f t="shared" si="0"/>
        <v>5540</v>
      </c>
      <c r="G28" s="353">
        <f t="shared" si="1"/>
        <v>0.012040311135549127</v>
      </c>
      <c r="H28" s="352"/>
      <c r="I28" s="350"/>
      <c r="J28" s="351"/>
      <c r="K28" s="350"/>
      <c r="L28" s="351">
        <f t="shared" si="2"/>
        <v>0</v>
      </c>
      <c r="M28" s="354" t="str">
        <f t="shared" si="3"/>
        <v>         /0</v>
      </c>
      <c r="N28" s="352">
        <v>6256</v>
      </c>
      <c r="O28" s="350">
        <v>5855</v>
      </c>
      <c r="P28" s="351"/>
      <c r="Q28" s="350"/>
      <c r="R28" s="351">
        <f t="shared" si="4"/>
        <v>12111</v>
      </c>
      <c r="S28" s="353">
        <f t="shared" si="5"/>
        <v>0.010915491688327608</v>
      </c>
      <c r="T28" s="352"/>
      <c r="U28" s="350"/>
      <c r="V28" s="351"/>
      <c r="W28" s="350"/>
      <c r="X28" s="351">
        <f t="shared" si="6"/>
        <v>0</v>
      </c>
      <c r="Y28" s="349" t="str">
        <f t="shared" si="7"/>
        <v>         /0</v>
      </c>
    </row>
    <row r="29" spans="1:25" ht="18.75" customHeight="1">
      <c r="A29" s="355" t="s">
        <v>101</v>
      </c>
      <c r="B29" s="352">
        <v>2985</v>
      </c>
      <c r="C29" s="350">
        <v>2213</v>
      </c>
      <c r="D29" s="351"/>
      <c r="E29" s="350"/>
      <c r="F29" s="351">
        <f t="shared" si="0"/>
        <v>5198</v>
      </c>
      <c r="G29" s="353">
        <f t="shared" si="1"/>
        <v>0.011297028390358189</v>
      </c>
      <c r="H29" s="352">
        <v>1074</v>
      </c>
      <c r="I29" s="350">
        <v>1032</v>
      </c>
      <c r="J29" s="351"/>
      <c r="K29" s="350"/>
      <c r="L29" s="351">
        <f t="shared" si="2"/>
        <v>2106</v>
      </c>
      <c r="M29" s="354">
        <f t="shared" si="3"/>
        <v>1.4681861348528016</v>
      </c>
      <c r="N29" s="352">
        <v>5512</v>
      </c>
      <c r="O29" s="350">
        <v>5636</v>
      </c>
      <c r="P29" s="351"/>
      <c r="Q29" s="350"/>
      <c r="R29" s="351">
        <f t="shared" si="4"/>
        <v>11148</v>
      </c>
      <c r="S29" s="353">
        <f t="shared" si="5"/>
        <v>0.010047551923167052</v>
      </c>
      <c r="T29" s="352">
        <v>2118</v>
      </c>
      <c r="U29" s="350">
        <v>2585</v>
      </c>
      <c r="V29" s="351"/>
      <c r="W29" s="350"/>
      <c r="X29" s="351">
        <f t="shared" si="6"/>
        <v>4703</v>
      </c>
      <c r="Y29" s="349">
        <f t="shared" si="7"/>
        <v>1.3704018711460768</v>
      </c>
    </row>
    <row r="30" spans="1:25" ht="18.75" customHeight="1">
      <c r="A30" s="355" t="s">
        <v>98</v>
      </c>
      <c r="B30" s="352">
        <v>2391</v>
      </c>
      <c r="C30" s="350">
        <v>2254</v>
      </c>
      <c r="D30" s="351"/>
      <c r="E30" s="350"/>
      <c r="F30" s="351">
        <f t="shared" si="0"/>
        <v>4645</v>
      </c>
      <c r="G30" s="353">
        <f t="shared" si="1"/>
        <v>0.010095170618163483</v>
      </c>
      <c r="H30" s="352"/>
      <c r="I30" s="350"/>
      <c r="J30" s="351"/>
      <c r="K30" s="350"/>
      <c r="L30" s="351">
        <f t="shared" si="2"/>
        <v>0</v>
      </c>
      <c r="M30" s="354" t="str">
        <f t="shared" si="3"/>
        <v>         /0</v>
      </c>
      <c r="N30" s="352">
        <v>5681</v>
      </c>
      <c r="O30" s="350">
        <v>5412</v>
      </c>
      <c r="P30" s="351"/>
      <c r="Q30" s="350"/>
      <c r="R30" s="351">
        <f t="shared" si="4"/>
        <v>11093</v>
      </c>
      <c r="S30" s="353">
        <f t="shared" si="5"/>
        <v>0.009997981116226419</v>
      </c>
      <c r="T30" s="352"/>
      <c r="U30" s="350"/>
      <c r="V30" s="351"/>
      <c r="W30" s="350"/>
      <c r="X30" s="351">
        <f t="shared" si="6"/>
        <v>0</v>
      </c>
      <c r="Y30" s="349" t="str">
        <f t="shared" si="7"/>
        <v>         /0</v>
      </c>
    </row>
    <row r="31" spans="1:25" ht="18.75" customHeight="1">
      <c r="A31" s="355" t="s">
        <v>112</v>
      </c>
      <c r="B31" s="352">
        <v>2243</v>
      </c>
      <c r="C31" s="350">
        <v>2037</v>
      </c>
      <c r="D31" s="351"/>
      <c r="E31" s="350"/>
      <c r="F31" s="351">
        <f t="shared" si="0"/>
        <v>4280</v>
      </c>
      <c r="G31" s="353">
        <f t="shared" si="1"/>
        <v>0.009301901021687773</v>
      </c>
      <c r="H31" s="352">
        <v>2248</v>
      </c>
      <c r="I31" s="350">
        <v>2448</v>
      </c>
      <c r="J31" s="351"/>
      <c r="K31" s="350"/>
      <c r="L31" s="351">
        <f t="shared" si="2"/>
        <v>4696</v>
      </c>
      <c r="M31" s="354">
        <f t="shared" si="3"/>
        <v>-0.08858603066439519</v>
      </c>
      <c r="N31" s="352">
        <v>4550</v>
      </c>
      <c r="O31" s="350">
        <v>4132</v>
      </c>
      <c r="P31" s="351"/>
      <c r="Q31" s="350"/>
      <c r="R31" s="351">
        <f t="shared" si="4"/>
        <v>8682</v>
      </c>
      <c r="S31" s="353">
        <f t="shared" si="5"/>
        <v>0.007824977197428808</v>
      </c>
      <c r="T31" s="352">
        <v>3714</v>
      </c>
      <c r="U31" s="350">
        <v>3904</v>
      </c>
      <c r="V31" s="351"/>
      <c r="W31" s="350"/>
      <c r="X31" s="351">
        <f t="shared" si="6"/>
        <v>7618</v>
      </c>
      <c r="Y31" s="349">
        <f t="shared" si="7"/>
        <v>0.13966920451562093</v>
      </c>
    </row>
    <row r="32" spans="1:25" ht="18.75" customHeight="1">
      <c r="A32" s="355" t="s">
        <v>95</v>
      </c>
      <c r="B32" s="352">
        <v>1944</v>
      </c>
      <c r="C32" s="350">
        <v>1284</v>
      </c>
      <c r="D32" s="351"/>
      <c r="E32" s="350"/>
      <c r="F32" s="351">
        <f t="shared" si="0"/>
        <v>3228</v>
      </c>
      <c r="G32" s="353">
        <f t="shared" si="1"/>
        <v>0.007015545910749564</v>
      </c>
      <c r="H32" s="352">
        <v>2781</v>
      </c>
      <c r="I32" s="350">
        <v>2423</v>
      </c>
      <c r="J32" s="351"/>
      <c r="K32" s="350"/>
      <c r="L32" s="351">
        <f t="shared" si="2"/>
        <v>5204</v>
      </c>
      <c r="M32" s="354">
        <f t="shared" si="3"/>
        <v>-0.3797079169869332</v>
      </c>
      <c r="N32" s="352">
        <v>4465</v>
      </c>
      <c r="O32" s="350">
        <v>3498</v>
      </c>
      <c r="P32" s="351"/>
      <c r="Q32" s="350"/>
      <c r="R32" s="351">
        <f t="shared" si="4"/>
        <v>7963</v>
      </c>
      <c r="S32" s="353">
        <f t="shared" si="5"/>
        <v>0.007176951557604882</v>
      </c>
      <c r="T32" s="352">
        <v>5899</v>
      </c>
      <c r="U32" s="350">
        <v>5758</v>
      </c>
      <c r="V32" s="351"/>
      <c r="W32" s="350"/>
      <c r="X32" s="351">
        <f t="shared" si="6"/>
        <v>11657</v>
      </c>
      <c r="Y32" s="349">
        <f t="shared" si="7"/>
        <v>-0.3168911383717937</v>
      </c>
    </row>
    <row r="33" spans="1:25" ht="18.75" customHeight="1">
      <c r="A33" s="355" t="s">
        <v>68</v>
      </c>
      <c r="B33" s="352">
        <v>1511</v>
      </c>
      <c r="C33" s="350">
        <v>1526</v>
      </c>
      <c r="D33" s="351"/>
      <c r="E33" s="350"/>
      <c r="F33" s="351">
        <f t="shared" si="0"/>
        <v>3037</v>
      </c>
      <c r="G33" s="353">
        <f t="shared" si="1"/>
        <v>0.006600437710949945</v>
      </c>
      <c r="H33" s="352">
        <v>2433</v>
      </c>
      <c r="I33" s="350">
        <v>2431</v>
      </c>
      <c r="J33" s="351"/>
      <c r="K33" s="350"/>
      <c r="L33" s="351">
        <f t="shared" si="2"/>
        <v>4864</v>
      </c>
      <c r="M33" s="354">
        <f t="shared" si="3"/>
        <v>-0.3756167763157895</v>
      </c>
      <c r="N33" s="352">
        <v>4253</v>
      </c>
      <c r="O33" s="350">
        <v>4088</v>
      </c>
      <c r="P33" s="351"/>
      <c r="Q33" s="350"/>
      <c r="R33" s="351">
        <f t="shared" si="4"/>
        <v>8341</v>
      </c>
      <c r="S33" s="353">
        <f t="shared" si="5"/>
        <v>0.007517638194396876</v>
      </c>
      <c r="T33" s="352">
        <v>5717</v>
      </c>
      <c r="U33" s="350">
        <v>4369</v>
      </c>
      <c r="V33" s="351"/>
      <c r="W33" s="350"/>
      <c r="X33" s="351">
        <f t="shared" si="6"/>
        <v>10086</v>
      </c>
      <c r="Y33" s="349">
        <f t="shared" si="7"/>
        <v>-0.1730120959746183</v>
      </c>
    </row>
    <row r="34" spans="1:25" ht="18.75" customHeight="1">
      <c r="A34" s="355" t="s">
        <v>94</v>
      </c>
      <c r="B34" s="352">
        <v>496</v>
      </c>
      <c r="C34" s="350">
        <v>539</v>
      </c>
      <c r="D34" s="351"/>
      <c r="E34" s="350"/>
      <c r="F34" s="351">
        <f t="shared" si="0"/>
        <v>1035</v>
      </c>
      <c r="G34" s="353">
        <f t="shared" si="1"/>
        <v>0.0022494083078146835</v>
      </c>
      <c r="H34" s="352">
        <v>463</v>
      </c>
      <c r="I34" s="350">
        <v>515</v>
      </c>
      <c r="J34" s="351">
        <v>568</v>
      </c>
      <c r="K34" s="350">
        <v>546</v>
      </c>
      <c r="L34" s="351">
        <f t="shared" si="2"/>
        <v>2092</v>
      </c>
      <c r="M34" s="354">
        <f t="shared" si="3"/>
        <v>-0.5052581261950286</v>
      </c>
      <c r="N34" s="352">
        <v>1663</v>
      </c>
      <c r="O34" s="350">
        <v>1692</v>
      </c>
      <c r="P34" s="351"/>
      <c r="Q34" s="350"/>
      <c r="R34" s="351">
        <f t="shared" si="4"/>
        <v>3355</v>
      </c>
      <c r="S34" s="353">
        <f t="shared" si="5"/>
        <v>0.003023819223378674</v>
      </c>
      <c r="T34" s="352">
        <v>1385</v>
      </c>
      <c r="U34" s="350">
        <v>1435</v>
      </c>
      <c r="V34" s="351">
        <v>1243</v>
      </c>
      <c r="W34" s="350">
        <v>1157</v>
      </c>
      <c r="X34" s="351">
        <f t="shared" si="6"/>
        <v>5220</v>
      </c>
      <c r="Y34" s="349">
        <f t="shared" si="7"/>
        <v>-0.35727969348659006</v>
      </c>
    </row>
    <row r="35" spans="1:25" ht="18.75" customHeight="1" thickBot="1">
      <c r="A35" s="355" t="s">
        <v>41</v>
      </c>
      <c r="B35" s="352">
        <v>76</v>
      </c>
      <c r="C35" s="350">
        <v>7</v>
      </c>
      <c r="D35" s="351">
        <v>12</v>
      </c>
      <c r="E35" s="350">
        <v>8</v>
      </c>
      <c r="F35" s="351">
        <f t="shared" si="0"/>
        <v>103</v>
      </c>
      <c r="G35" s="353">
        <f t="shared" si="1"/>
        <v>0.00022385416010136465</v>
      </c>
      <c r="H35" s="352">
        <v>4930</v>
      </c>
      <c r="I35" s="350">
        <v>4108</v>
      </c>
      <c r="J35" s="351">
        <v>3</v>
      </c>
      <c r="K35" s="350">
        <v>0</v>
      </c>
      <c r="L35" s="351">
        <f t="shared" si="2"/>
        <v>9041</v>
      </c>
      <c r="M35" s="354">
        <f t="shared" si="3"/>
        <v>-0.9886074549275523</v>
      </c>
      <c r="N35" s="352">
        <v>124</v>
      </c>
      <c r="O35" s="350">
        <v>49</v>
      </c>
      <c r="P35" s="351">
        <v>20</v>
      </c>
      <c r="Q35" s="350">
        <v>15</v>
      </c>
      <c r="R35" s="351">
        <f t="shared" si="4"/>
        <v>208</v>
      </c>
      <c r="S35" s="353">
        <f t="shared" si="5"/>
        <v>0.00018746777897548858</v>
      </c>
      <c r="T35" s="352">
        <v>11645</v>
      </c>
      <c r="U35" s="350">
        <v>9111</v>
      </c>
      <c r="V35" s="351">
        <v>192</v>
      </c>
      <c r="W35" s="350">
        <v>0</v>
      </c>
      <c r="X35" s="351">
        <f t="shared" si="6"/>
        <v>20948</v>
      </c>
      <c r="Y35" s="349">
        <f t="shared" si="7"/>
        <v>-0.9900706511361467</v>
      </c>
    </row>
    <row r="36" spans="1:25" s="388" customFormat="1" ht="18.75" customHeight="1">
      <c r="A36" s="397" t="s">
        <v>224</v>
      </c>
      <c r="B36" s="394">
        <f>SUM(B37:B43)</f>
        <v>39273</v>
      </c>
      <c r="C36" s="393">
        <f>SUM(C37:C43)</f>
        <v>31694</v>
      </c>
      <c r="D36" s="392">
        <f>SUM(D37:D43)</f>
        <v>4</v>
      </c>
      <c r="E36" s="393">
        <f>SUM(E37:E43)</f>
        <v>4</v>
      </c>
      <c r="F36" s="392">
        <f t="shared" si="0"/>
        <v>70975</v>
      </c>
      <c r="G36" s="395">
        <f t="shared" si="1"/>
        <v>0.1542529030407219</v>
      </c>
      <c r="H36" s="394">
        <f>SUM(H37:H43)</f>
        <v>31076</v>
      </c>
      <c r="I36" s="393">
        <f>SUM(I37:I43)</f>
        <v>22021</v>
      </c>
      <c r="J36" s="392">
        <f>SUM(J37:J43)</f>
        <v>5</v>
      </c>
      <c r="K36" s="393">
        <f>SUM(K37:K43)</f>
        <v>0</v>
      </c>
      <c r="L36" s="392">
        <f t="shared" si="2"/>
        <v>53102</v>
      </c>
      <c r="M36" s="396">
        <f t="shared" si="3"/>
        <v>0.3365786599374787</v>
      </c>
      <c r="N36" s="394">
        <f>SUM(N37:N43)</f>
        <v>92649</v>
      </c>
      <c r="O36" s="393">
        <f>SUM(O37:O43)</f>
        <v>74022</v>
      </c>
      <c r="P36" s="392">
        <f>SUM(P37:P43)</f>
        <v>47</v>
      </c>
      <c r="Q36" s="393">
        <f>SUM(Q37:Q43)</f>
        <v>23</v>
      </c>
      <c r="R36" s="392">
        <f t="shared" si="4"/>
        <v>166741</v>
      </c>
      <c r="S36" s="395">
        <f t="shared" si="5"/>
        <v>0.1502815621834228</v>
      </c>
      <c r="T36" s="394">
        <f>SUM(T37:T43)</f>
        <v>72400</v>
      </c>
      <c r="U36" s="393">
        <f>SUM(U37:U43)</f>
        <v>53681</v>
      </c>
      <c r="V36" s="392">
        <f>SUM(V37:V43)</f>
        <v>56</v>
      </c>
      <c r="W36" s="393">
        <f>SUM(W37:W43)</f>
        <v>0</v>
      </c>
      <c r="X36" s="392">
        <f t="shared" si="6"/>
        <v>126137</v>
      </c>
      <c r="Y36" s="389">
        <f t="shared" si="7"/>
        <v>0.3219039615655994</v>
      </c>
    </row>
    <row r="37" spans="1:25" ht="18.75" customHeight="1">
      <c r="A37" s="355" t="s">
        <v>70</v>
      </c>
      <c r="B37" s="352">
        <v>14907</v>
      </c>
      <c r="C37" s="350">
        <v>11356</v>
      </c>
      <c r="D37" s="351"/>
      <c r="E37" s="350"/>
      <c r="F37" s="351">
        <f t="shared" si="0"/>
        <v>26263</v>
      </c>
      <c r="G37" s="353">
        <f t="shared" si="1"/>
        <v>0.05707846414312757</v>
      </c>
      <c r="H37" s="352">
        <v>12002</v>
      </c>
      <c r="I37" s="350">
        <v>9576</v>
      </c>
      <c r="J37" s="351">
        <v>2</v>
      </c>
      <c r="K37" s="350"/>
      <c r="L37" s="351">
        <f t="shared" si="2"/>
        <v>21580</v>
      </c>
      <c r="M37" s="354">
        <f t="shared" si="3"/>
        <v>0.21700648748841522</v>
      </c>
      <c r="N37" s="352">
        <v>32758</v>
      </c>
      <c r="O37" s="350">
        <v>27103</v>
      </c>
      <c r="P37" s="351">
        <v>41</v>
      </c>
      <c r="Q37" s="350"/>
      <c r="R37" s="351">
        <f t="shared" si="4"/>
        <v>59902</v>
      </c>
      <c r="S37" s="353">
        <f t="shared" si="5"/>
        <v>0.05398891777014287</v>
      </c>
      <c r="T37" s="352">
        <v>26788</v>
      </c>
      <c r="U37" s="350">
        <v>23866</v>
      </c>
      <c r="V37" s="351">
        <v>9</v>
      </c>
      <c r="W37" s="350"/>
      <c r="X37" s="334">
        <f t="shared" si="6"/>
        <v>50663</v>
      </c>
      <c r="Y37" s="349">
        <f t="shared" si="7"/>
        <v>0.1823618814519472</v>
      </c>
    </row>
    <row r="38" spans="1:25" ht="18.75" customHeight="1">
      <c r="A38" s="355" t="s">
        <v>114</v>
      </c>
      <c r="B38" s="352">
        <v>12461</v>
      </c>
      <c r="C38" s="350">
        <v>10683</v>
      </c>
      <c r="D38" s="351"/>
      <c r="E38" s="350"/>
      <c r="F38" s="351">
        <f t="shared" si="0"/>
        <v>23144</v>
      </c>
      <c r="G38" s="353">
        <f t="shared" si="1"/>
        <v>0.050299812440640614</v>
      </c>
      <c r="H38" s="352">
        <v>8865</v>
      </c>
      <c r="I38" s="350">
        <v>7231</v>
      </c>
      <c r="J38" s="351"/>
      <c r="K38" s="350"/>
      <c r="L38" s="351">
        <f t="shared" si="2"/>
        <v>16096</v>
      </c>
      <c r="M38" s="354">
        <f t="shared" si="3"/>
        <v>0.437872763419483</v>
      </c>
      <c r="N38" s="352">
        <v>30910</v>
      </c>
      <c r="O38" s="350">
        <v>25461</v>
      </c>
      <c r="P38" s="351"/>
      <c r="Q38" s="350"/>
      <c r="R38" s="351">
        <f t="shared" si="4"/>
        <v>56371</v>
      </c>
      <c r="S38" s="353">
        <f t="shared" si="5"/>
        <v>0.05080647196455417</v>
      </c>
      <c r="T38" s="352">
        <v>20730</v>
      </c>
      <c r="U38" s="350">
        <v>17398</v>
      </c>
      <c r="V38" s="351"/>
      <c r="W38" s="350"/>
      <c r="X38" s="334">
        <f t="shared" si="6"/>
        <v>38128</v>
      </c>
      <c r="Y38" s="349">
        <f t="shared" si="7"/>
        <v>0.47846726814939156</v>
      </c>
    </row>
    <row r="39" spans="1:25" ht="18.75" customHeight="1">
      <c r="A39" s="355" t="s">
        <v>107</v>
      </c>
      <c r="B39" s="352">
        <v>6110</v>
      </c>
      <c r="C39" s="350">
        <v>5119</v>
      </c>
      <c r="D39" s="351"/>
      <c r="E39" s="350"/>
      <c r="F39" s="351">
        <f t="shared" si="0"/>
        <v>11229</v>
      </c>
      <c r="G39" s="353">
        <f t="shared" si="1"/>
        <v>0.02440445013376916</v>
      </c>
      <c r="H39" s="352">
        <v>6513</v>
      </c>
      <c r="I39" s="350">
        <v>5214</v>
      </c>
      <c r="J39" s="351"/>
      <c r="K39" s="350"/>
      <c r="L39" s="351">
        <f t="shared" si="2"/>
        <v>11727</v>
      </c>
      <c r="M39" s="354">
        <f t="shared" si="3"/>
        <v>-0.04246610386288052</v>
      </c>
      <c r="N39" s="352">
        <v>14092</v>
      </c>
      <c r="O39" s="350">
        <v>12137</v>
      </c>
      <c r="P39" s="351"/>
      <c r="Q39" s="350"/>
      <c r="R39" s="351">
        <f t="shared" si="4"/>
        <v>26229</v>
      </c>
      <c r="S39" s="353">
        <f t="shared" si="5"/>
        <v>0.023639867186288896</v>
      </c>
      <c r="T39" s="352">
        <v>14556</v>
      </c>
      <c r="U39" s="350">
        <v>12417</v>
      </c>
      <c r="V39" s="351"/>
      <c r="W39" s="350"/>
      <c r="X39" s="334">
        <f t="shared" si="6"/>
        <v>26973</v>
      </c>
      <c r="Y39" s="349">
        <f t="shared" si="7"/>
        <v>-0.027583138694249776</v>
      </c>
    </row>
    <row r="40" spans="1:25" ht="18.75" customHeight="1">
      <c r="A40" s="355" t="s">
        <v>103</v>
      </c>
      <c r="B40" s="352">
        <v>4779</v>
      </c>
      <c r="C40" s="350">
        <v>4536</v>
      </c>
      <c r="D40" s="351"/>
      <c r="E40" s="350"/>
      <c r="F40" s="351">
        <f t="shared" si="0"/>
        <v>9315</v>
      </c>
      <c r="G40" s="353">
        <f t="shared" si="1"/>
        <v>0.020244674770332153</v>
      </c>
      <c r="H40" s="352"/>
      <c r="I40" s="350"/>
      <c r="J40" s="351"/>
      <c r="K40" s="350"/>
      <c r="L40" s="351">
        <f t="shared" si="2"/>
        <v>0</v>
      </c>
      <c r="M40" s="354" t="str">
        <f t="shared" si="3"/>
        <v>         /0</v>
      </c>
      <c r="N40" s="352">
        <v>11080</v>
      </c>
      <c r="O40" s="350">
        <v>9321</v>
      </c>
      <c r="P40" s="351"/>
      <c r="Q40" s="350"/>
      <c r="R40" s="351">
        <f t="shared" si="4"/>
        <v>20401</v>
      </c>
      <c r="S40" s="353">
        <f t="shared" si="5"/>
        <v>0.018387164225379532</v>
      </c>
      <c r="T40" s="352"/>
      <c r="U40" s="350"/>
      <c r="V40" s="351"/>
      <c r="W40" s="350"/>
      <c r="X40" s="334">
        <f t="shared" si="6"/>
        <v>0</v>
      </c>
      <c r="Y40" s="349" t="str">
        <f t="shared" si="7"/>
        <v>         /0</v>
      </c>
    </row>
    <row r="41" spans="1:25" ht="18.75" customHeight="1">
      <c r="A41" s="355" t="s">
        <v>108</v>
      </c>
      <c r="B41" s="352">
        <v>385</v>
      </c>
      <c r="C41" s="350"/>
      <c r="D41" s="351"/>
      <c r="E41" s="350"/>
      <c r="F41" s="351">
        <f aca="true" t="shared" si="8" ref="F41:F72">SUM(B41:E41)</f>
        <v>385</v>
      </c>
      <c r="G41" s="353">
        <f aca="true" t="shared" si="9" ref="G41:G72">F41/$F$9</f>
        <v>0.0008367364236798582</v>
      </c>
      <c r="H41" s="352">
        <v>986</v>
      </c>
      <c r="I41" s="350"/>
      <c r="J41" s="351"/>
      <c r="K41" s="350"/>
      <c r="L41" s="351">
        <f aca="true" t="shared" si="10" ref="L41:L72">SUM(H41:K41)</f>
        <v>986</v>
      </c>
      <c r="M41" s="354">
        <f aca="true" t="shared" si="11" ref="M41:M72">IF(ISERROR(F41/L41-1),"         /0",(F41/L41-1))</f>
        <v>-0.6095334685598377</v>
      </c>
      <c r="N41" s="352">
        <v>1668</v>
      </c>
      <c r="O41" s="350"/>
      <c r="P41" s="351"/>
      <c r="Q41" s="350"/>
      <c r="R41" s="351">
        <f aca="true" t="shared" si="12" ref="R41:R72">SUM(N41:Q41)</f>
        <v>1668</v>
      </c>
      <c r="S41" s="353">
        <f aca="true" t="shared" si="13" ref="S41:S72">R41/$R$9</f>
        <v>0.001503347381399591</v>
      </c>
      <c r="T41" s="352">
        <v>2984</v>
      </c>
      <c r="U41" s="350"/>
      <c r="V41" s="351"/>
      <c r="W41" s="350"/>
      <c r="X41" s="334">
        <f aca="true" t="shared" si="14" ref="X41:X72">SUM(T41:W41)</f>
        <v>2984</v>
      </c>
      <c r="Y41" s="349">
        <f t="shared" si="7"/>
        <v>-0.44101876675603213</v>
      </c>
    </row>
    <row r="42" spans="1:25" ht="18.75" customHeight="1">
      <c r="A42" s="355" t="s">
        <v>115</v>
      </c>
      <c r="B42" s="352">
        <v>278</v>
      </c>
      <c r="C42" s="350"/>
      <c r="D42" s="351"/>
      <c r="E42" s="350"/>
      <c r="F42" s="351">
        <f t="shared" si="8"/>
        <v>278</v>
      </c>
      <c r="G42" s="353">
        <f t="shared" si="9"/>
        <v>0.0006041888981376638</v>
      </c>
      <c r="H42" s="352">
        <v>510</v>
      </c>
      <c r="I42" s="350"/>
      <c r="J42" s="351"/>
      <c r="K42" s="350"/>
      <c r="L42" s="351">
        <f t="shared" si="10"/>
        <v>510</v>
      </c>
      <c r="M42" s="354">
        <f t="shared" si="11"/>
        <v>-0.4549019607843138</v>
      </c>
      <c r="N42" s="352">
        <v>1207</v>
      </c>
      <c r="O42" s="350"/>
      <c r="P42" s="351"/>
      <c r="Q42" s="350"/>
      <c r="R42" s="351">
        <f t="shared" si="12"/>
        <v>1207</v>
      </c>
      <c r="S42" s="353">
        <f t="shared" si="13"/>
        <v>0.0010878538904971861</v>
      </c>
      <c r="T42" s="352">
        <v>2041</v>
      </c>
      <c r="U42" s="350"/>
      <c r="V42" s="351"/>
      <c r="W42" s="350"/>
      <c r="X42" s="334">
        <f t="shared" si="14"/>
        <v>2041</v>
      </c>
      <c r="Y42" s="349">
        <f aca="true" t="shared" si="15" ref="Y42:Y73">IF(ISERROR(R42/X42-1),"         /0",IF(R42/X42&gt;5,"  *  ",(R42/X42-1)))</f>
        <v>-0.40862322390984807</v>
      </c>
    </row>
    <row r="43" spans="1:25" ht="18.75" customHeight="1" thickBot="1">
      <c r="A43" s="355" t="s">
        <v>41</v>
      </c>
      <c r="B43" s="352">
        <v>353</v>
      </c>
      <c r="C43" s="350">
        <v>0</v>
      </c>
      <c r="D43" s="351">
        <v>4</v>
      </c>
      <c r="E43" s="350">
        <v>4</v>
      </c>
      <c r="F43" s="351">
        <f t="shared" si="8"/>
        <v>361</v>
      </c>
      <c r="G43" s="353">
        <f t="shared" si="9"/>
        <v>0.00078457623103488</v>
      </c>
      <c r="H43" s="352">
        <v>2200</v>
      </c>
      <c r="I43" s="350">
        <v>0</v>
      </c>
      <c r="J43" s="351">
        <v>3</v>
      </c>
      <c r="K43" s="350">
        <v>0</v>
      </c>
      <c r="L43" s="351">
        <f t="shared" si="10"/>
        <v>2203</v>
      </c>
      <c r="M43" s="354">
        <f t="shared" si="11"/>
        <v>-0.8361325465274625</v>
      </c>
      <c r="N43" s="352">
        <v>934</v>
      </c>
      <c r="O43" s="350">
        <v>0</v>
      </c>
      <c r="P43" s="351">
        <v>6</v>
      </c>
      <c r="Q43" s="350">
        <v>23</v>
      </c>
      <c r="R43" s="351">
        <f t="shared" si="12"/>
        <v>963</v>
      </c>
      <c r="S43" s="353">
        <f t="shared" si="13"/>
        <v>0.0008679397651605553</v>
      </c>
      <c r="T43" s="352">
        <v>5301</v>
      </c>
      <c r="U43" s="350">
        <v>0</v>
      </c>
      <c r="V43" s="351">
        <v>47</v>
      </c>
      <c r="W43" s="350">
        <v>0</v>
      </c>
      <c r="X43" s="334">
        <f t="shared" si="14"/>
        <v>5348</v>
      </c>
      <c r="Y43" s="349">
        <f t="shared" si="15"/>
        <v>-0.8199326851159312</v>
      </c>
    </row>
    <row r="44" spans="1:25" s="388" customFormat="1" ht="18.75" customHeight="1">
      <c r="A44" s="397" t="s">
        <v>213</v>
      </c>
      <c r="B44" s="394">
        <f>SUM(B45:B50)</f>
        <v>48664</v>
      </c>
      <c r="C44" s="393">
        <f>SUM(C45:C50)</f>
        <v>43461</v>
      </c>
      <c r="D44" s="392">
        <f>SUM(D45:D50)</f>
        <v>384</v>
      </c>
      <c r="E44" s="393">
        <f>SUM(E45:E50)</f>
        <v>328</v>
      </c>
      <c r="F44" s="392">
        <f t="shared" si="8"/>
        <v>92837</v>
      </c>
      <c r="G44" s="395">
        <f t="shared" si="9"/>
        <v>0.20176649185757659</v>
      </c>
      <c r="H44" s="394">
        <f>SUM(H45:H50)</f>
        <v>39029</v>
      </c>
      <c r="I44" s="393">
        <f>SUM(I45:I50)</f>
        <v>35316</v>
      </c>
      <c r="J44" s="392">
        <f>SUM(J45:J50)</f>
        <v>543</v>
      </c>
      <c r="K44" s="393">
        <f>SUM(K45:K50)</f>
        <v>563</v>
      </c>
      <c r="L44" s="392">
        <f t="shared" si="10"/>
        <v>75451</v>
      </c>
      <c r="M44" s="396">
        <f t="shared" si="11"/>
        <v>0.23042769479529768</v>
      </c>
      <c r="N44" s="394">
        <f>SUM(N45:N50)</f>
        <v>123806</v>
      </c>
      <c r="O44" s="393">
        <f>SUM(O45:O50)</f>
        <v>104058</v>
      </c>
      <c r="P44" s="392">
        <f>SUM(P45:P50)</f>
        <v>3443</v>
      </c>
      <c r="Q44" s="393">
        <f>SUM(Q45:Q50)</f>
        <v>3765</v>
      </c>
      <c r="R44" s="392">
        <f t="shared" si="12"/>
        <v>235072</v>
      </c>
      <c r="S44" s="395">
        <f t="shared" si="13"/>
        <v>0.21186743143906756</v>
      </c>
      <c r="T44" s="394">
        <f>SUM(T45:T50)</f>
        <v>95409</v>
      </c>
      <c r="U44" s="393">
        <f>SUM(U45:U50)</f>
        <v>86062</v>
      </c>
      <c r="V44" s="392">
        <f>SUM(V45:V50)</f>
        <v>3067</v>
      </c>
      <c r="W44" s="393">
        <f>SUM(W45:W50)</f>
        <v>3995</v>
      </c>
      <c r="X44" s="392">
        <f t="shared" si="14"/>
        <v>188533</v>
      </c>
      <c r="Y44" s="389">
        <f t="shared" si="15"/>
        <v>0.24684803190953297</v>
      </c>
    </row>
    <row r="45" spans="1:25" s="325" customFormat="1" ht="18.75" customHeight="1">
      <c r="A45" s="340" t="s">
        <v>68</v>
      </c>
      <c r="B45" s="338">
        <v>22256</v>
      </c>
      <c r="C45" s="335">
        <v>17080</v>
      </c>
      <c r="D45" s="334"/>
      <c r="E45" s="335"/>
      <c r="F45" s="334">
        <f t="shared" si="8"/>
        <v>39336</v>
      </c>
      <c r="G45" s="337">
        <f t="shared" si="9"/>
        <v>0.08549055574511921</v>
      </c>
      <c r="H45" s="338">
        <v>12811</v>
      </c>
      <c r="I45" s="335">
        <v>11310</v>
      </c>
      <c r="J45" s="334"/>
      <c r="K45" s="335"/>
      <c r="L45" s="334">
        <f t="shared" si="10"/>
        <v>24121</v>
      </c>
      <c r="M45" s="339">
        <f t="shared" si="11"/>
        <v>0.6307781601094482</v>
      </c>
      <c r="N45" s="338">
        <v>57895</v>
      </c>
      <c r="O45" s="335">
        <v>41294</v>
      </c>
      <c r="P45" s="334">
        <v>942</v>
      </c>
      <c r="Q45" s="335">
        <v>1155</v>
      </c>
      <c r="R45" s="334">
        <f t="shared" si="12"/>
        <v>101286</v>
      </c>
      <c r="S45" s="337">
        <f t="shared" si="13"/>
        <v>0.09128779548707373</v>
      </c>
      <c r="T45" s="336">
        <v>30154</v>
      </c>
      <c r="U45" s="335">
        <v>27533</v>
      </c>
      <c r="V45" s="334">
        <v>498</v>
      </c>
      <c r="W45" s="335">
        <v>670</v>
      </c>
      <c r="X45" s="334">
        <f t="shared" si="14"/>
        <v>58855</v>
      </c>
      <c r="Y45" s="333">
        <f t="shared" si="15"/>
        <v>0.7209412964064226</v>
      </c>
    </row>
    <row r="46" spans="1:25" s="325" customFormat="1" ht="18.75" customHeight="1">
      <c r="A46" s="340" t="s">
        <v>70</v>
      </c>
      <c r="B46" s="338">
        <v>13239</v>
      </c>
      <c r="C46" s="335">
        <v>13206</v>
      </c>
      <c r="D46" s="334"/>
      <c r="E46" s="335"/>
      <c r="F46" s="334">
        <f t="shared" si="8"/>
        <v>26445</v>
      </c>
      <c r="G46" s="337">
        <f t="shared" si="9"/>
        <v>0.05747401227068532</v>
      </c>
      <c r="H46" s="338">
        <v>7064</v>
      </c>
      <c r="I46" s="335">
        <v>7484</v>
      </c>
      <c r="J46" s="334"/>
      <c r="K46" s="335"/>
      <c r="L46" s="334">
        <f t="shared" si="10"/>
        <v>14548</v>
      </c>
      <c r="M46" s="339">
        <f t="shared" si="11"/>
        <v>0.817775639263129</v>
      </c>
      <c r="N46" s="338">
        <v>32735</v>
      </c>
      <c r="O46" s="335">
        <v>31461</v>
      </c>
      <c r="P46" s="334">
        <v>1293</v>
      </c>
      <c r="Q46" s="335">
        <v>1514</v>
      </c>
      <c r="R46" s="334">
        <f t="shared" si="12"/>
        <v>67003</v>
      </c>
      <c r="S46" s="337">
        <f t="shared" si="13"/>
        <v>0.06038895958987818</v>
      </c>
      <c r="T46" s="336">
        <v>18094</v>
      </c>
      <c r="U46" s="335">
        <v>19692</v>
      </c>
      <c r="V46" s="334">
        <v>1154</v>
      </c>
      <c r="W46" s="335">
        <v>1783</v>
      </c>
      <c r="X46" s="334">
        <f t="shared" si="14"/>
        <v>40723</v>
      </c>
      <c r="Y46" s="333">
        <f t="shared" si="15"/>
        <v>0.6453355597573853</v>
      </c>
    </row>
    <row r="47" spans="1:25" s="325" customFormat="1" ht="18.75" customHeight="1">
      <c r="A47" s="340" t="s">
        <v>112</v>
      </c>
      <c r="B47" s="338">
        <v>7168</v>
      </c>
      <c r="C47" s="335">
        <v>7224</v>
      </c>
      <c r="D47" s="334"/>
      <c r="E47" s="335"/>
      <c r="F47" s="334">
        <f t="shared" si="8"/>
        <v>14392</v>
      </c>
      <c r="G47" s="337">
        <f t="shared" si="9"/>
        <v>0.03127872885610524</v>
      </c>
      <c r="H47" s="338">
        <v>10802</v>
      </c>
      <c r="I47" s="335">
        <v>9459</v>
      </c>
      <c r="J47" s="334"/>
      <c r="K47" s="335"/>
      <c r="L47" s="334">
        <f t="shared" si="10"/>
        <v>20261</v>
      </c>
      <c r="M47" s="339">
        <f t="shared" si="11"/>
        <v>-0.28966980899264594</v>
      </c>
      <c r="N47" s="338">
        <v>17702</v>
      </c>
      <c r="O47" s="335">
        <v>17069</v>
      </c>
      <c r="P47" s="334"/>
      <c r="Q47" s="335"/>
      <c r="R47" s="334">
        <f t="shared" si="12"/>
        <v>34771</v>
      </c>
      <c r="S47" s="337">
        <f t="shared" si="13"/>
        <v>0.03133866414786882</v>
      </c>
      <c r="T47" s="336">
        <v>25903</v>
      </c>
      <c r="U47" s="335">
        <v>21981</v>
      </c>
      <c r="V47" s="334"/>
      <c r="W47" s="335"/>
      <c r="X47" s="334">
        <f t="shared" si="14"/>
        <v>47884</v>
      </c>
      <c r="Y47" s="333">
        <f t="shared" si="15"/>
        <v>-0.2738493024809957</v>
      </c>
    </row>
    <row r="48" spans="1:25" s="325" customFormat="1" ht="18.75" customHeight="1">
      <c r="A48" s="340" t="s">
        <v>104</v>
      </c>
      <c r="B48" s="338">
        <v>3554</v>
      </c>
      <c r="C48" s="335">
        <v>3690</v>
      </c>
      <c r="D48" s="334">
        <v>369</v>
      </c>
      <c r="E48" s="335">
        <v>314</v>
      </c>
      <c r="F48" s="334">
        <f t="shared" si="8"/>
        <v>7927</v>
      </c>
      <c r="G48" s="337">
        <f t="shared" si="9"/>
        <v>0.01722807696236425</v>
      </c>
      <c r="H48" s="338">
        <v>1475</v>
      </c>
      <c r="I48" s="335">
        <v>1275</v>
      </c>
      <c r="J48" s="334">
        <v>530</v>
      </c>
      <c r="K48" s="335">
        <v>545</v>
      </c>
      <c r="L48" s="334">
        <f t="shared" si="10"/>
        <v>3825</v>
      </c>
      <c r="M48" s="339">
        <f t="shared" si="11"/>
        <v>1.0724183006535948</v>
      </c>
      <c r="N48" s="338">
        <v>9511</v>
      </c>
      <c r="O48" s="335">
        <v>8671</v>
      </c>
      <c r="P48" s="334">
        <v>964</v>
      </c>
      <c r="Q48" s="335">
        <v>918</v>
      </c>
      <c r="R48" s="334">
        <f t="shared" si="12"/>
        <v>20064</v>
      </c>
      <c r="S48" s="337">
        <f t="shared" si="13"/>
        <v>0.018083430371943283</v>
      </c>
      <c r="T48" s="336">
        <v>3659</v>
      </c>
      <c r="U48" s="335">
        <v>3197</v>
      </c>
      <c r="V48" s="334">
        <v>1199</v>
      </c>
      <c r="W48" s="335">
        <v>1270</v>
      </c>
      <c r="X48" s="334">
        <f t="shared" si="14"/>
        <v>9325</v>
      </c>
      <c r="Y48" s="333">
        <f t="shared" si="15"/>
        <v>1.1516353887399462</v>
      </c>
    </row>
    <row r="49" spans="1:25" s="325" customFormat="1" ht="18.75" customHeight="1">
      <c r="A49" s="340" t="s">
        <v>96</v>
      </c>
      <c r="B49" s="338">
        <v>2145</v>
      </c>
      <c r="C49" s="335">
        <v>2257</v>
      </c>
      <c r="D49" s="334"/>
      <c r="E49" s="335"/>
      <c r="F49" s="334">
        <f t="shared" si="8"/>
        <v>4402</v>
      </c>
      <c r="G49" s="337">
        <f t="shared" si="9"/>
        <v>0.009567048667633079</v>
      </c>
      <c r="H49" s="338"/>
      <c r="I49" s="335"/>
      <c r="J49" s="334"/>
      <c r="K49" s="335"/>
      <c r="L49" s="334">
        <f t="shared" si="10"/>
        <v>0</v>
      </c>
      <c r="M49" s="339" t="str">
        <f t="shared" si="11"/>
        <v>         /0</v>
      </c>
      <c r="N49" s="338">
        <v>4853</v>
      </c>
      <c r="O49" s="335">
        <v>4970</v>
      </c>
      <c r="P49" s="334"/>
      <c r="Q49" s="335"/>
      <c r="R49" s="334">
        <f t="shared" si="12"/>
        <v>9823</v>
      </c>
      <c r="S49" s="337">
        <f t="shared" si="13"/>
        <v>0.008853346119597233</v>
      </c>
      <c r="T49" s="336"/>
      <c r="U49" s="335"/>
      <c r="V49" s="334"/>
      <c r="W49" s="335"/>
      <c r="X49" s="334">
        <f t="shared" si="14"/>
        <v>0</v>
      </c>
      <c r="Y49" s="333" t="str">
        <f t="shared" si="15"/>
        <v>         /0</v>
      </c>
    </row>
    <row r="50" spans="1:25" s="325" customFormat="1" ht="18.75" customHeight="1" thickBot="1">
      <c r="A50" s="340" t="s">
        <v>41</v>
      </c>
      <c r="B50" s="338">
        <v>302</v>
      </c>
      <c r="C50" s="335">
        <v>4</v>
      </c>
      <c r="D50" s="334">
        <v>15</v>
      </c>
      <c r="E50" s="335">
        <v>14</v>
      </c>
      <c r="F50" s="334">
        <f t="shared" si="8"/>
        <v>335</v>
      </c>
      <c r="G50" s="337">
        <f t="shared" si="9"/>
        <v>0.0007280693556694869</v>
      </c>
      <c r="H50" s="338">
        <v>6877</v>
      </c>
      <c r="I50" s="335">
        <v>5788</v>
      </c>
      <c r="J50" s="334">
        <v>13</v>
      </c>
      <c r="K50" s="335">
        <v>18</v>
      </c>
      <c r="L50" s="334">
        <f t="shared" si="10"/>
        <v>12696</v>
      </c>
      <c r="M50" s="339">
        <f t="shared" si="11"/>
        <v>-0.9736137366099559</v>
      </c>
      <c r="N50" s="338">
        <v>1110</v>
      </c>
      <c r="O50" s="335">
        <v>593</v>
      </c>
      <c r="P50" s="334">
        <v>244</v>
      </c>
      <c r="Q50" s="335">
        <v>178</v>
      </c>
      <c r="R50" s="334">
        <f t="shared" si="12"/>
        <v>2125</v>
      </c>
      <c r="S50" s="337">
        <f t="shared" si="13"/>
        <v>0.0019152357227063138</v>
      </c>
      <c r="T50" s="336">
        <v>17599</v>
      </c>
      <c r="U50" s="335">
        <v>13659</v>
      </c>
      <c r="V50" s="334">
        <v>216</v>
      </c>
      <c r="W50" s="335">
        <v>272</v>
      </c>
      <c r="X50" s="334">
        <f t="shared" si="14"/>
        <v>31746</v>
      </c>
      <c r="Y50" s="333">
        <f t="shared" si="15"/>
        <v>-0.9330624330624331</v>
      </c>
    </row>
    <row r="51" spans="1:25" s="388" customFormat="1" ht="18.75" customHeight="1">
      <c r="A51" s="397" t="s">
        <v>204</v>
      </c>
      <c r="B51" s="394">
        <f>SUM(B52:B58)</f>
        <v>3884</v>
      </c>
      <c r="C51" s="393">
        <f>SUM(C52:C58)</f>
        <v>3968</v>
      </c>
      <c r="D51" s="392">
        <f>SUM(D52:D58)</f>
        <v>15</v>
      </c>
      <c r="E51" s="393">
        <f>SUM(E52:E58)</f>
        <v>29</v>
      </c>
      <c r="F51" s="392">
        <f t="shared" si="8"/>
        <v>7896</v>
      </c>
      <c r="G51" s="395">
        <f t="shared" si="9"/>
        <v>0.017160703380197817</v>
      </c>
      <c r="H51" s="394">
        <f>SUM(H52:H58)</f>
        <v>3530</v>
      </c>
      <c r="I51" s="393">
        <f>SUM(I52:I58)</f>
        <v>3656</v>
      </c>
      <c r="J51" s="392">
        <f>SUM(J52:J58)</f>
        <v>161</v>
      </c>
      <c r="K51" s="393">
        <f>SUM(K52:K58)</f>
        <v>193</v>
      </c>
      <c r="L51" s="392">
        <f t="shared" si="10"/>
        <v>7540</v>
      </c>
      <c r="M51" s="396">
        <f t="shared" si="11"/>
        <v>0.04721485411140591</v>
      </c>
      <c r="N51" s="394">
        <f>SUM(N52:N58)</f>
        <v>10534</v>
      </c>
      <c r="O51" s="393">
        <f>SUM(O52:O58)</f>
        <v>10393</v>
      </c>
      <c r="P51" s="392">
        <f>SUM(P52:P58)</f>
        <v>162</v>
      </c>
      <c r="Q51" s="393">
        <f>SUM(Q52:Q58)</f>
        <v>245</v>
      </c>
      <c r="R51" s="392">
        <f t="shared" si="12"/>
        <v>21334</v>
      </c>
      <c r="S51" s="395">
        <f t="shared" si="13"/>
        <v>0.01922806536857247</v>
      </c>
      <c r="T51" s="394">
        <f>SUM(T52:T58)</f>
        <v>10333</v>
      </c>
      <c r="U51" s="393">
        <f>SUM(U52:U58)</f>
        <v>10002</v>
      </c>
      <c r="V51" s="392">
        <f>SUM(V52:V58)</f>
        <v>621</v>
      </c>
      <c r="W51" s="393">
        <f>SUM(W52:W58)</f>
        <v>755</v>
      </c>
      <c r="X51" s="392">
        <f t="shared" si="14"/>
        <v>21711</v>
      </c>
      <c r="Y51" s="389">
        <f t="shared" si="15"/>
        <v>-0.01736446962369309</v>
      </c>
    </row>
    <row r="52" spans="1:25" ht="18.75" customHeight="1">
      <c r="A52" s="340" t="s">
        <v>70</v>
      </c>
      <c r="B52" s="338">
        <v>2216</v>
      </c>
      <c r="C52" s="335">
        <v>2138</v>
      </c>
      <c r="D52" s="334"/>
      <c r="E52" s="335"/>
      <c r="F52" s="334">
        <f t="shared" si="8"/>
        <v>4354</v>
      </c>
      <c r="G52" s="337">
        <f t="shared" si="9"/>
        <v>0.009462728282343123</v>
      </c>
      <c r="H52" s="338">
        <v>1553</v>
      </c>
      <c r="I52" s="335">
        <v>1800</v>
      </c>
      <c r="J52" s="334"/>
      <c r="K52" s="335"/>
      <c r="L52" s="334">
        <f t="shared" si="10"/>
        <v>3353</v>
      </c>
      <c r="M52" s="339">
        <f t="shared" si="11"/>
        <v>0.2985386221294364</v>
      </c>
      <c r="N52" s="338">
        <v>5918</v>
      </c>
      <c r="O52" s="335">
        <v>5698</v>
      </c>
      <c r="P52" s="334">
        <v>137</v>
      </c>
      <c r="Q52" s="335">
        <v>160</v>
      </c>
      <c r="R52" s="334">
        <f t="shared" si="12"/>
        <v>11913</v>
      </c>
      <c r="S52" s="337">
        <f t="shared" si="13"/>
        <v>0.010737036783341324</v>
      </c>
      <c r="T52" s="336">
        <v>4038</v>
      </c>
      <c r="U52" s="335">
        <v>3578</v>
      </c>
      <c r="V52" s="334">
        <v>88</v>
      </c>
      <c r="W52" s="335">
        <v>165</v>
      </c>
      <c r="X52" s="334">
        <f t="shared" si="14"/>
        <v>7869</v>
      </c>
      <c r="Y52" s="333">
        <f t="shared" si="15"/>
        <v>0.5139153640869234</v>
      </c>
    </row>
    <row r="53" spans="1:25" ht="18.75" customHeight="1">
      <c r="A53" s="340" t="s">
        <v>112</v>
      </c>
      <c r="B53" s="338">
        <v>450</v>
      </c>
      <c r="C53" s="335">
        <v>569</v>
      </c>
      <c r="D53" s="334"/>
      <c r="E53" s="335"/>
      <c r="F53" s="334">
        <f t="shared" si="8"/>
        <v>1019</v>
      </c>
      <c r="G53" s="337">
        <f t="shared" si="9"/>
        <v>0.002214634846051365</v>
      </c>
      <c r="H53" s="338">
        <v>618</v>
      </c>
      <c r="I53" s="335">
        <v>569</v>
      </c>
      <c r="J53" s="334"/>
      <c r="K53" s="335"/>
      <c r="L53" s="334">
        <f t="shared" si="10"/>
        <v>1187</v>
      </c>
      <c r="M53" s="339">
        <f t="shared" si="11"/>
        <v>-0.1415332771693345</v>
      </c>
      <c r="N53" s="338">
        <v>1250</v>
      </c>
      <c r="O53" s="335">
        <v>1120</v>
      </c>
      <c r="P53" s="334"/>
      <c r="Q53" s="335"/>
      <c r="R53" s="334">
        <f t="shared" si="12"/>
        <v>2370</v>
      </c>
      <c r="S53" s="337">
        <f t="shared" si="13"/>
        <v>0.002136051135441865</v>
      </c>
      <c r="T53" s="336">
        <v>1678</v>
      </c>
      <c r="U53" s="335">
        <v>1946</v>
      </c>
      <c r="V53" s="334"/>
      <c r="W53" s="335"/>
      <c r="X53" s="334">
        <f t="shared" si="14"/>
        <v>3624</v>
      </c>
      <c r="Y53" s="333">
        <f t="shared" si="15"/>
        <v>-0.3460264900662252</v>
      </c>
    </row>
    <row r="54" spans="1:25" ht="18.75" customHeight="1">
      <c r="A54" s="340" t="s">
        <v>93</v>
      </c>
      <c r="B54" s="338">
        <v>479</v>
      </c>
      <c r="C54" s="335">
        <v>504</v>
      </c>
      <c r="D54" s="334"/>
      <c r="E54" s="335"/>
      <c r="F54" s="334">
        <f t="shared" si="8"/>
        <v>983</v>
      </c>
      <c r="G54" s="337">
        <f t="shared" si="9"/>
        <v>0.0021363945570838975</v>
      </c>
      <c r="H54" s="338">
        <v>231</v>
      </c>
      <c r="I54" s="335">
        <v>215</v>
      </c>
      <c r="J54" s="334"/>
      <c r="K54" s="335"/>
      <c r="L54" s="334">
        <f t="shared" si="10"/>
        <v>446</v>
      </c>
      <c r="M54" s="339">
        <f t="shared" si="11"/>
        <v>1.204035874439462</v>
      </c>
      <c r="N54" s="338">
        <v>1276</v>
      </c>
      <c r="O54" s="335">
        <v>1137</v>
      </c>
      <c r="P54" s="334"/>
      <c r="Q54" s="335"/>
      <c r="R54" s="334">
        <f t="shared" si="12"/>
        <v>2413</v>
      </c>
      <c r="S54" s="337">
        <f t="shared" si="13"/>
        <v>0.002174806493595452</v>
      </c>
      <c r="T54" s="336">
        <v>843</v>
      </c>
      <c r="U54" s="335">
        <v>641</v>
      </c>
      <c r="V54" s="334"/>
      <c r="W54" s="335"/>
      <c r="X54" s="334">
        <f t="shared" si="14"/>
        <v>1484</v>
      </c>
      <c r="Y54" s="333">
        <f t="shared" si="15"/>
        <v>0.6260107816711591</v>
      </c>
    </row>
    <row r="55" spans="1:25" ht="18.75" customHeight="1">
      <c r="A55" s="340" t="s">
        <v>92</v>
      </c>
      <c r="B55" s="338">
        <v>249</v>
      </c>
      <c r="C55" s="335">
        <v>359</v>
      </c>
      <c r="D55" s="334"/>
      <c r="E55" s="335"/>
      <c r="F55" s="334">
        <f t="shared" si="8"/>
        <v>608</v>
      </c>
      <c r="G55" s="337">
        <f t="shared" si="9"/>
        <v>0.0013213915470061137</v>
      </c>
      <c r="H55" s="338">
        <v>410</v>
      </c>
      <c r="I55" s="335">
        <v>571</v>
      </c>
      <c r="J55" s="334">
        <v>0</v>
      </c>
      <c r="K55" s="335">
        <v>0</v>
      </c>
      <c r="L55" s="334">
        <f t="shared" si="10"/>
        <v>981</v>
      </c>
      <c r="M55" s="339">
        <f t="shared" si="11"/>
        <v>-0.38022426095820594</v>
      </c>
      <c r="N55" s="338">
        <v>1059</v>
      </c>
      <c r="O55" s="335">
        <v>1331</v>
      </c>
      <c r="P55" s="334"/>
      <c r="Q55" s="335"/>
      <c r="R55" s="334">
        <f t="shared" si="12"/>
        <v>2390</v>
      </c>
      <c r="S55" s="337">
        <f t="shared" si="13"/>
        <v>0.0021540768834202775</v>
      </c>
      <c r="T55" s="336">
        <v>1250</v>
      </c>
      <c r="U55" s="335">
        <v>1630</v>
      </c>
      <c r="V55" s="334">
        <v>0</v>
      </c>
      <c r="W55" s="335">
        <v>0</v>
      </c>
      <c r="X55" s="334">
        <f t="shared" si="14"/>
        <v>2880</v>
      </c>
      <c r="Y55" s="333">
        <f t="shared" si="15"/>
        <v>-0.17013888888888884</v>
      </c>
    </row>
    <row r="56" spans="1:25" ht="18.75" customHeight="1">
      <c r="A56" s="340" t="s">
        <v>68</v>
      </c>
      <c r="B56" s="338">
        <v>249</v>
      </c>
      <c r="C56" s="335">
        <v>164</v>
      </c>
      <c r="D56" s="334"/>
      <c r="E56" s="335"/>
      <c r="F56" s="334">
        <f t="shared" si="8"/>
        <v>413</v>
      </c>
      <c r="G56" s="337">
        <f t="shared" si="9"/>
        <v>0.000897589981765666</v>
      </c>
      <c r="H56" s="338"/>
      <c r="I56" s="335"/>
      <c r="J56" s="334"/>
      <c r="K56" s="335"/>
      <c r="L56" s="334">
        <f t="shared" si="10"/>
        <v>0</v>
      </c>
      <c r="M56" s="339" t="str">
        <f t="shared" si="11"/>
        <v>         /0</v>
      </c>
      <c r="N56" s="338">
        <v>662</v>
      </c>
      <c r="O56" s="335">
        <v>637</v>
      </c>
      <c r="P56" s="334"/>
      <c r="Q56" s="335"/>
      <c r="R56" s="334">
        <f t="shared" si="12"/>
        <v>1299</v>
      </c>
      <c r="S56" s="337">
        <f t="shared" si="13"/>
        <v>0.001170772331197883</v>
      </c>
      <c r="T56" s="336"/>
      <c r="U56" s="335"/>
      <c r="V56" s="334">
        <v>94</v>
      </c>
      <c r="W56" s="335">
        <v>182</v>
      </c>
      <c r="X56" s="334">
        <f t="shared" si="14"/>
        <v>276</v>
      </c>
      <c r="Y56" s="333">
        <f t="shared" si="15"/>
        <v>3.7065217391304346</v>
      </c>
    </row>
    <row r="57" spans="1:25" ht="18.75" customHeight="1">
      <c r="A57" s="340" t="s">
        <v>91</v>
      </c>
      <c r="B57" s="338">
        <v>175</v>
      </c>
      <c r="C57" s="335">
        <v>172</v>
      </c>
      <c r="D57" s="334"/>
      <c r="E57" s="335"/>
      <c r="F57" s="334">
        <f t="shared" si="8"/>
        <v>347</v>
      </c>
      <c r="G57" s="337">
        <f t="shared" si="9"/>
        <v>0.000754149451991976</v>
      </c>
      <c r="H57" s="338"/>
      <c r="I57" s="335"/>
      <c r="J57" s="334">
        <v>130</v>
      </c>
      <c r="K57" s="335">
        <v>124</v>
      </c>
      <c r="L57" s="334">
        <f t="shared" si="10"/>
        <v>254</v>
      </c>
      <c r="M57" s="339">
        <f t="shared" si="11"/>
        <v>0.3661417322834646</v>
      </c>
      <c r="N57" s="338">
        <v>175</v>
      </c>
      <c r="O57" s="335">
        <v>172</v>
      </c>
      <c r="P57" s="334"/>
      <c r="Q57" s="335"/>
      <c r="R57" s="334">
        <f t="shared" si="12"/>
        <v>347</v>
      </c>
      <c r="S57" s="337">
        <f t="shared" si="13"/>
        <v>0.00031274672742545454</v>
      </c>
      <c r="T57" s="336"/>
      <c r="U57" s="335"/>
      <c r="V57" s="334">
        <v>364</v>
      </c>
      <c r="W57" s="335">
        <v>296</v>
      </c>
      <c r="X57" s="334">
        <f t="shared" si="14"/>
        <v>660</v>
      </c>
      <c r="Y57" s="333">
        <f t="shared" si="15"/>
        <v>-0.47424242424242424</v>
      </c>
    </row>
    <row r="58" spans="1:25" ht="18.75" customHeight="1" thickBot="1">
      <c r="A58" s="340" t="s">
        <v>41</v>
      </c>
      <c r="B58" s="338">
        <v>66</v>
      </c>
      <c r="C58" s="335">
        <v>62</v>
      </c>
      <c r="D58" s="334">
        <v>15</v>
      </c>
      <c r="E58" s="335">
        <v>29</v>
      </c>
      <c r="F58" s="334">
        <f t="shared" si="8"/>
        <v>172</v>
      </c>
      <c r="G58" s="337">
        <f t="shared" si="9"/>
        <v>0.0003738147139556769</v>
      </c>
      <c r="H58" s="338">
        <v>718</v>
      </c>
      <c r="I58" s="335">
        <v>501</v>
      </c>
      <c r="J58" s="334">
        <v>31</v>
      </c>
      <c r="K58" s="335">
        <v>69</v>
      </c>
      <c r="L58" s="334">
        <f t="shared" si="10"/>
        <v>1319</v>
      </c>
      <c r="M58" s="339">
        <f t="shared" si="11"/>
        <v>-0.869598180439727</v>
      </c>
      <c r="N58" s="338">
        <v>194</v>
      </c>
      <c r="O58" s="335">
        <v>298</v>
      </c>
      <c r="P58" s="334">
        <v>25</v>
      </c>
      <c r="Q58" s="335">
        <v>85</v>
      </c>
      <c r="R58" s="334">
        <f t="shared" si="12"/>
        <v>602</v>
      </c>
      <c r="S58" s="337">
        <f t="shared" si="13"/>
        <v>0.0005425750141502121</v>
      </c>
      <c r="T58" s="336">
        <v>2524</v>
      </c>
      <c r="U58" s="335">
        <v>2207</v>
      </c>
      <c r="V58" s="334">
        <v>75</v>
      </c>
      <c r="W58" s="335">
        <v>112</v>
      </c>
      <c r="X58" s="334">
        <f t="shared" si="14"/>
        <v>4918</v>
      </c>
      <c r="Y58" s="333">
        <f t="shared" si="15"/>
        <v>-0.8775925172834486</v>
      </c>
    </row>
    <row r="59" spans="1:25" s="325" customFormat="1" ht="18.75" customHeight="1" thickBot="1">
      <c r="A59" s="385" t="s">
        <v>197</v>
      </c>
      <c r="B59" s="382">
        <v>717</v>
      </c>
      <c r="C59" s="381">
        <v>142</v>
      </c>
      <c r="D59" s="380">
        <v>1800</v>
      </c>
      <c r="E59" s="381">
        <v>1846</v>
      </c>
      <c r="F59" s="380">
        <f t="shared" si="8"/>
        <v>4505</v>
      </c>
      <c r="G59" s="383">
        <f t="shared" si="9"/>
        <v>0.009790902827734444</v>
      </c>
      <c r="H59" s="382">
        <v>994</v>
      </c>
      <c r="I59" s="381">
        <v>359</v>
      </c>
      <c r="J59" s="380">
        <v>0</v>
      </c>
      <c r="K59" s="381">
        <v>0</v>
      </c>
      <c r="L59" s="380">
        <f t="shared" si="10"/>
        <v>1353</v>
      </c>
      <c r="M59" s="384">
        <f t="shared" si="11"/>
        <v>2.3296378418329637</v>
      </c>
      <c r="N59" s="382">
        <v>2348</v>
      </c>
      <c r="O59" s="381">
        <v>509</v>
      </c>
      <c r="P59" s="380">
        <v>1800</v>
      </c>
      <c r="Q59" s="381">
        <v>1846</v>
      </c>
      <c r="R59" s="380">
        <f t="shared" si="12"/>
        <v>6503</v>
      </c>
      <c r="S59" s="383">
        <f t="shared" si="13"/>
        <v>0.005861071955180781</v>
      </c>
      <c r="T59" s="382">
        <v>3116</v>
      </c>
      <c r="U59" s="381">
        <v>790</v>
      </c>
      <c r="V59" s="380">
        <v>0</v>
      </c>
      <c r="W59" s="381">
        <v>0</v>
      </c>
      <c r="X59" s="380">
        <f t="shared" si="14"/>
        <v>3906</v>
      </c>
      <c r="Y59" s="377">
        <f t="shared" si="15"/>
        <v>0.6648745519713262</v>
      </c>
    </row>
    <row r="60" ht="15" thickTop="1">
      <c r="A60" s="195" t="s">
        <v>90</v>
      </c>
    </row>
    <row r="61" ht="14.25">
      <c r="A61" s="195" t="s">
        <v>282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0:Y65536 M60:M65536 Y3 M3 M5:M8 Y5:Y8">
    <cfRule type="cellIs" priority="1" dxfId="52" operator="lessThan" stopIfTrue="1">
      <formula>0</formula>
    </cfRule>
  </conditionalFormatting>
  <conditionalFormatting sqref="Y9:Y59 M9:M59">
    <cfRule type="cellIs" priority="2" dxfId="52" operator="lessThan" stopIfTrue="1">
      <formula>0</formula>
    </cfRule>
    <cfRule type="cellIs" priority="3" dxfId="54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18.140625" style="230" customWidth="1"/>
    <col min="2" max="2" width="8.28125" style="230" customWidth="1"/>
    <col min="3" max="3" width="9.7109375" style="230" bestFit="1" customWidth="1"/>
    <col min="4" max="4" width="8.00390625" style="230" bestFit="1" customWidth="1"/>
    <col min="5" max="5" width="9.140625" style="230" customWidth="1"/>
    <col min="6" max="6" width="8.140625" style="230" customWidth="1"/>
    <col min="7" max="7" width="9.00390625" style="230" bestFit="1" customWidth="1"/>
    <col min="8" max="8" width="8.28125" style="230" customWidth="1"/>
    <col min="9" max="9" width="9.7109375" style="230" bestFit="1" customWidth="1"/>
    <col min="10" max="10" width="7.8515625" style="230" customWidth="1"/>
    <col min="11" max="11" width="9.00390625" style="230" customWidth="1"/>
    <col min="12" max="13" width="8.421875" style="230" customWidth="1"/>
    <col min="14" max="14" width="7.57421875" style="230" customWidth="1"/>
    <col min="15" max="15" width="9.421875" style="230" customWidth="1"/>
    <col min="16" max="16" width="8.00390625" style="230" customWidth="1"/>
    <col min="17" max="17" width="9.28125" style="230" customWidth="1"/>
    <col min="18" max="18" width="9.140625" style="230" customWidth="1"/>
    <col min="19" max="20" width="8.421875" style="230" customWidth="1"/>
    <col min="21" max="21" width="9.421875" style="230" customWidth="1"/>
    <col min="22" max="22" width="7.7109375" style="230" customWidth="1"/>
    <col min="23" max="23" width="9.00390625" style="230" customWidth="1"/>
    <col min="24" max="24" width="7.7109375" style="230" customWidth="1"/>
    <col min="25" max="25" width="8.57421875" style="230" customWidth="1"/>
    <col min="26" max="16384" width="8.00390625" style="230" customWidth="1"/>
  </cols>
  <sheetData>
    <row r="1" spans="24:25" ht="18.75" thickBot="1">
      <c r="X1" s="541" t="s">
        <v>32</v>
      </c>
      <c r="Y1" s="542"/>
    </row>
    <row r="2" ht="5.25" customHeight="1" thickBot="1"/>
    <row r="3" spans="1:25" ht="24.75" customHeight="1" thickTop="1">
      <c r="A3" s="602" t="s">
        <v>290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4"/>
    </row>
    <row r="4" spans="1:25" ht="21" customHeight="1" thickBot="1">
      <c r="A4" s="557" t="s">
        <v>119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9"/>
    </row>
    <row r="5" spans="1:25" s="376" customFormat="1" ht="15.75" customHeight="1" thickBot="1" thickTop="1">
      <c r="A5" s="639" t="s">
        <v>257</v>
      </c>
      <c r="B5" s="616" t="s">
        <v>76</v>
      </c>
      <c r="C5" s="617"/>
      <c r="D5" s="617"/>
      <c r="E5" s="617"/>
      <c r="F5" s="617"/>
      <c r="G5" s="617"/>
      <c r="H5" s="617"/>
      <c r="I5" s="617"/>
      <c r="J5" s="618"/>
      <c r="K5" s="618"/>
      <c r="L5" s="618"/>
      <c r="M5" s="619"/>
      <c r="N5" s="616" t="s">
        <v>75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20"/>
    </row>
    <row r="6" spans="1:25" s="269" customFormat="1" ht="26.25" customHeight="1" thickBot="1">
      <c r="A6" s="640"/>
      <c r="B6" s="636" t="s">
        <v>74</v>
      </c>
      <c r="C6" s="637"/>
      <c r="D6" s="637"/>
      <c r="E6" s="637"/>
      <c r="F6" s="637"/>
      <c r="G6" s="605" t="s">
        <v>72</v>
      </c>
      <c r="H6" s="636" t="s">
        <v>73</v>
      </c>
      <c r="I6" s="637"/>
      <c r="J6" s="637"/>
      <c r="K6" s="637"/>
      <c r="L6" s="637"/>
      <c r="M6" s="613" t="s">
        <v>71</v>
      </c>
      <c r="N6" s="636" t="s">
        <v>117</v>
      </c>
      <c r="O6" s="637"/>
      <c r="P6" s="637"/>
      <c r="Q6" s="637"/>
      <c r="R6" s="637"/>
      <c r="S6" s="605" t="s">
        <v>72</v>
      </c>
      <c r="T6" s="636" t="s">
        <v>116</v>
      </c>
      <c r="U6" s="637"/>
      <c r="V6" s="637"/>
      <c r="W6" s="637"/>
      <c r="X6" s="637"/>
      <c r="Y6" s="610" t="s">
        <v>71</v>
      </c>
    </row>
    <row r="7" spans="1:25" s="269" customFormat="1" ht="26.25" customHeight="1">
      <c r="A7" s="641"/>
      <c r="B7" s="540" t="s">
        <v>26</v>
      </c>
      <c r="C7" s="536"/>
      <c r="D7" s="535" t="s">
        <v>25</v>
      </c>
      <c r="E7" s="536"/>
      <c r="F7" s="638" t="s">
        <v>21</v>
      </c>
      <c r="G7" s="606"/>
      <c r="H7" s="540" t="s">
        <v>26</v>
      </c>
      <c r="I7" s="536"/>
      <c r="J7" s="535" t="s">
        <v>25</v>
      </c>
      <c r="K7" s="536"/>
      <c r="L7" s="638" t="s">
        <v>21</v>
      </c>
      <c r="M7" s="614"/>
      <c r="N7" s="540" t="s">
        <v>26</v>
      </c>
      <c r="O7" s="536"/>
      <c r="P7" s="535" t="s">
        <v>25</v>
      </c>
      <c r="Q7" s="536"/>
      <c r="R7" s="638" t="s">
        <v>21</v>
      </c>
      <c r="S7" s="606"/>
      <c r="T7" s="540" t="s">
        <v>26</v>
      </c>
      <c r="U7" s="536"/>
      <c r="V7" s="535" t="s">
        <v>25</v>
      </c>
      <c r="W7" s="536"/>
      <c r="X7" s="638" t="s">
        <v>21</v>
      </c>
      <c r="Y7" s="611"/>
    </row>
    <row r="8" spans="1:25" s="372" customFormat="1" ht="28.5" thickBot="1">
      <c r="A8" s="642"/>
      <c r="B8" s="375" t="s">
        <v>39</v>
      </c>
      <c r="C8" s="373" t="s">
        <v>38</v>
      </c>
      <c r="D8" s="374" t="s">
        <v>39</v>
      </c>
      <c r="E8" s="373" t="s">
        <v>38</v>
      </c>
      <c r="F8" s="601"/>
      <c r="G8" s="607"/>
      <c r="H8" s="375" t="s">
        <v>39</v>
      </c>
      <c r="I8" s="373" t="s">
        <v>38</v>
      </c>
      <c r="J8" s="374" t="s">
        <v>39</v>
      </c>
      <c r="K8" s="373" t="s">
        <v>38</v>
      </c>
      <c r="L8" s="601"/>
      <c r="M8" s="615"/>
      <c r="N8" s="375" t="s">
        <v>39</v>
      </c>
      <c r="O8" s="373" t="s">
        <v>38</v>
      </c>
      <c r="P8" s="374" t="s">
        <v>39</v>
      </c>
      <c r="Q8" s="373" t="s">
        <v>38</v>
      </c>
      <c r="R8" s="601"/>
      <c r="S8" s="607"/>
      <c r="T8" s="375" t="s">
        <v>39</v>
      </c>
      <c r="U8" s="373" t="s">
        <v>38</v>
      </c>
      <c r="V8" s="374" t="s">
        <v>39</v>
      </c>
      <c r="W8" s="373" t="s">
        <v>38</v>
      </c>
      <c r="X8" s="601"/>
      <c r="Y8" s="612"/>
    </row>
    <row r="9" spans="1:25" s="364" customFormat="1" ht="18" customHeight="1" thickBot="1" thickTop="1">
      <c r="A9" s="433" t="s">
        <v>28</v>
      </c>
      <c r="B9" s="431">
        <f>B10+B21+B34+B43+B52+B57</f>
        <v>24369.355999999996</v>
      </c>
      <c r="C9" s="430">
        <f>C10+C21+C34+C43+C52+C57</f>
        <v>14698.930999999999</v>
      </c>
      <c r="D9" s="429">
        <f>D10+D21+D34+D43+D52+D57</f>
        <v>4065.8109999999997</v>
      </c>
      <c r="E9" s="430">
        <f>E10+E21+E34+E43+E52+E57</f>
        <v>2015.915</v>
      </c>
      <c r="F9" s="429">
        <f aca="true" t="shared" si="0" ref="F9:F40">SUM(B9:E9)</f>
        <v>45150.013</v>
      </c>
      <c r="G9" s="432">
        <f aca="true" t="shared" si="1" ref="G9:G40">F9/$F$9</f>
        <v>1</v>
      </c>
      <c r="H9" s="431">
        <f>H10+H21+H34+H43+H52+H57</f>
        <v>23610.194</v>
      </c>
      <c r="I9" s="430">
        <f>I10+I21+I34+I43+I52+I57</f>
        <v>14199.845</v>
      </c>
      <c r="J9" s="429">
        <f>J10+J21+J34+J43+J52+J57</f>
        <v>1695.4240000000002</v>
      </c>
      <c r="K9" s="430">
        <f>K10+K21+K34+K43+K52+K57</f>
        <v>828.6</v>
      </c>
      <c r="L9" s="429">
        <f aca="true" t="shared" si="2" ref="L9:L40">SUM(H9:K9)</f>
        <v>40334.062999999995</v>
      </c>
      <c r="M9" s="428">
        <f aca="true" t="shared" si="3" ref="M9:M36">IF(ISERROR(F9/L9-1),"         /0",(F9/L9-1))</f>
        <v>0.11940155892551685</v>
      </c>
      <c r="N9" s="431">
        <f>N10+N21+N34+N43+N52+N57</f>
        <v>47383.738000000005</v>
      </c>
      <c r="O9" s="430">
        <f>O10+O21+O34+O43+O52+O57</f>
        <v>29447.904999999995</v>
      </c>
      <c r="P9" s="429">
        <f>P10+P21+P34+P43+P52+P57</f>
        <v>8393.345000000001</v>
      </c>
      <c r="Q9" s="430">
        <f>Q10+Q21+Q34+Q43+Q52+Q57</f>
        <v>4392.431</v>
      </c>
      <c r="R9" s="429">
        <f aca="true" t="shared" si="4" ref="R9:R40">SUM(N9:Q9)</f>
        <v>89617.419</v>
      </c>
      <c r="S9" s="432">
        <f aca="true" t="shared" si="5" ref="S9:S40">R9/$R$9</f>
        <v>1</v>
      </c>
      <c r="T9" s="431">
        <f>T10+T21+T34+T43+T52+T57</f>
        <v>50813.00699999999</v>
      </c>
      <c r="U9" s="430">
        <f>U10+U21+U34+U43+U52+U57</f>
        <v>28930.255999999998</v>
      </c>
      <c r="V9" s="429">
        <f>V10+V21+V34+V43+V52+V57</f>
        <v>3061.221</v>
      </c>
      <c r="W9" s="430">
        <f>W10+W21+W34+W43+W52+W57</f>
        <v>1592.8949999999998</v>
      </c>
      <c r="X9" s="429">
        <f aca="true" t="shared" si="6" ref="X9:X40">SUM(T9:W9)</f>
        <v>84397.379</v>
      </c>
      <c r="Y9" s="428">
        <f>IF(ISERROR(R9/X9-1),"         /0",(R9/X9-1))</f>
        <v>0.06185073590970158</v>
      </c>
    </row>
    <row r="10" spans="1:25" s="341" customFormat="1" ht="18.75" customHeight="1" thickTop="1">
      <c r="A10" s="427" t="s">
        <v>256</v>
      </c>
      <c r="B10" s="424">
        <f>SUM(B11:B20)</f>
        <v>14751.488</v>
      </c>
      <c r="C10" s="423">
        <f>SUM(C11:C20)</f>
        <v>6125.809999999999</v>
      </c>
      <c r="D10" s="422">
        <f>SUM(D11:D20)</f>
        <v>3864.174</v>
      </c>
      <c r="E10" s="423">
        <f>SUM(E11:E20)</f>
        <v>1803.512</v>
      </c>
      <c r="F10" s="422">
        <f t="shared" si="0"/>
        <v>26544.983999999997</v>
      </c>
      <c r="G10" s="425">
        <f t="shared" si="1"/>
        <v>0.5879286014823517</v>
      </c>
      <c r="H10" s="424">
        <f>SUM(H11:H20)</f>
        <v>16071.719</v>
      </c>
      <c r="I10" s="423">
        <f>SUM(I11:I20)</f>
        <v>8169.537</v>
      </c>
      <c r="J10" s="422">
        <f>SUM(J11:J20)</f>
        <v>1421.4900000000002</v>
      </c>
      <c r="K10" s="423">
        <f>SUM(K11:K20)</f>
        <v>467.816</v>
      </c>
      <c r="L10" s="422">
        <f t="shared" si="2"/>
        <v>26130.562</v>
      </c>
      <c r="M10" s="426">
        <f t="shared" si="3"/>
        <v>0.015859666546781392</v>
      </c>
      <c r="N10" s="424">
        <f>SUM(N11:N20)</f>
        <v>29930.343000000004</v>
      </c>
      <c r="O10" s="423">
        <f>SUM(O11:O20)</f>
        <v>13073.029999999999</v>
      </c>
      <c r="P10" s="422">
        <f>SUM(P11:P20)</f>
        <v>7978.290000000001</v>
      </c>
      <c r="Q10" s="423">
        <f>SUM(Q11:Q20)</f>
        <v>3843.209</v>
      </c>
      <c r="R10" s="422">
        <f t="shared" si="4"/>
        <v>54824.87200000001</v>
      </c>
      <c r="S10" s="425">
        <f t="shared" si="5"/>
        <v>0.6117657996823141</v>
      </c>
      <c r="T10" s="424">
        <f>SUM(T11:T20)</f>
        <v>36234.22599999999</v>
      </c>
      <c r="U10" s="423">
        <f>SUM(U11:U20)</f>
        <v>15941.654999999997</v>
      </c>
      <c r="V10" s="422">
        <f>SUM(V11:V20)</f>
        <v>2598.4730000000004</v>
      </c>
      <c r="W10" s="423">
        <f>SUM(W11:W20)</f>
        <v>1024.3609999999999</v>
      </c>
      <c r="X10" s="422">
        <f t="shared" si="6"/>
        <v>55798.71499999998</v>
      </c>
      <c r="Y10" s="421">
        <f aca="true" t="shared" si="7" ref="Y10:Y57">IF(ISERROR(R10/X10-1),"         /0",IF(R10/X10&gt;5,"  *  ",(R10/X10-1)))</f>
        <v>-0.017452785427047424</v>
      </c>
    </row>
    <row r="11" spans="1:25" ht="18.75" customHeight="1">
      <c r="A11" s="340" t="s">
        <v>255</v>
      </c>
      <c r="B11" s="338">
        <v>11359.142</v>
      </c>
      <c r="C11" s="335">
        <v>4343.19</v>
      </c>
      <c r="D11" s="334">
        <v>2774.227</v>
      </c>
      <c r="E11" s="335">
        <v>1573.197</v>
      </c>
      <c r="F11" s="334">
        <f t="shared" si="0"/>
        <v>20049.755999999998</v>
      </c>
      <c r="G11" s="337">
        <f t="shared" si="1"/>
        <v>0.4440697724716048</v>
      </c>
      <c r="H11" s="338">
        <v>11774.144</v>
      </c>
      <c r="I11" s="335">
        <v>6034.612999999999</v>
      </c>
      <c r="J11" s="334">
        <v>1074.468</v>
      </c>
      <c r="K11" s="335">
        <v>357.85699999999997</v>
      </c>
      <c r="L11" s="334">
        <f t="shared" si="2"/>
        <v>19241.082</v>
      </c>
      <c r="M11" s="339">
        <f t="shared" si="3"/>
        <v>0.04202850962331528</v>
      </c>
      <c r="N11" s="338">
        <v>22353.006999999998</v>
      </c>
      <c r="O11" s="335">
        <v>9170.375</v>
      </c>
      <c r="P11" s="334">
        <v>5939.9800000000005</v>
      </c>
      <c r="Q11" s="335">
        <v>3566.011</v>
      </c>
      <c r="R11" s="334">
        <f t="shared" si="4"/>
        <v>41029.373</v>
      </c>
      <c r="S11" s="337">
        <f t="shared" si="5"/>
        <v>0.45782810370827576</v>
      </c>
      <c r="T11" s="338">
        <v>26875.272</v>
      </c>
      <c r="U11" s="335">
        <v>11734.024</v>
      </c>
      <c r="V11" s="334">
        <v>1808.932</v>
      </c>
      <c r="W11" s="335">
        <v>719.486</v>
      </c>
      <c r="X11" s="334">
        <f t="shared" si="6"/>
        <v>41137.714</v>
      </c>
      <c r="Y11" s="333">
        <f t="shared" si="7"/>
        <v>-0.0026336174149103053</v>
      </c>
    </row>
    <row r="12" spans="1:25" ht="18.75" customHeight="1">
      <c r="A12" s="340" t="s">
        <v>253</v>
      </c>
      <c r="B12" s="338">
        <v>2412.184</v>
      </c>
      <c r="C12" s="335">
        <v>337.976</v>
      </c>
      <c r="D12" s="334">
        <v>1089.9470000000001</v>
      </c>
      <c r="E12" s="335">
        <v>230.315</v>
      </c>
      <c r="F12" s="334">
        <f t="shared" si="0"/>
        <v>4070.4220000000005</v>
      </c>
      <c r="G12" s="337">
        <f t="shared" si="1"/>
        <v>0.09015328522718256</v>
      </c>
      <c r="H12" s="338">
        <v>2990.9359999999997</v>
      </c>
      <c r="I12" s="335">
        <v>586.652</v>
      </c>
      <c r="J12" s="334">
        <v>253.065</v>
      </c>
      <c r="K12" s="335">
        <v>29.231</v>
      </c>
      <c r="L12" s="334">
        <f t="shared" si="2"/>
        <v>3859.884</v>
      </c>
      <c r="M12" s="339">
        <f t="shared" si="3"/>
        <v>0.05454516249711139</v>
      </c>
      <c r="N12" s="338">
        <v>5806.071</v>
      </c>
      <c r="O12" s="335">
        <v>786.999</v>
      </c>
      <c r="P12" s="334">
        <v>2038.3100000000002</v>
      </c>
      <c r="Q12" s="335">
        <v>277.198</v>
      </c>
      <c r="R12" s="334">
        <f t="shared" si="4"/>
        <v>8908.578</v>
      </c>
      <c r="S12" s="337">
        <f t="shared" si="5"/>
        <v>0.09940676823107347</v>
      </c>
      <c r="T12" s="338">
        <v>6942.693</v>
      </c>
      <c r="U12" s="335">
        <v>1155.6770000000001</v>
      </c>
      <c r="V12" s="334">
        <v>694.913</v>
      </c>
      <c r="W12" s="335">
        <v>56.492000000000004</v>
      </c>
      <c r="X12" s="334">
        <f t="shared" si="6"/>
        <v>8849.775000000001</v>
      </c>
      <c r="Y12" s="333">
        <f t="shared" si="7"/>
        <v>0.006644575709551681</v>
      </c>
    </row>
    <row r="13" spans="1:25" ht="18.75" customHeight="1">
      <c r="A13" s="340" t="s">
        <v>251</v>
      </c>
      <c r="B13" s="338">
        <v>52.479</v>
      </c>
      <c r="C13" s="335">
        <v>584.592</v>
      </c>
      <c r="D13" s="334"/>
      <c r="E13" s="335"/>
      <c r="F13" s="334">
        <f t="shared" si="0"/>
        <v>637.071</v>
      </c>
      <c r="G13" s="337">
        <f t="shared" si="1"/>
        <v>0.014110095605066604</v>
      </c>
      <c r="H13" s="338">
        <v>71.782</v>
      </c>
      <c r="I13" s="335">
        <v>770.576</v>
      </c>
      <c r="J13" s="334"/>
      <c r="K13" s="335"/>
      <c r="L13" s="334">
        <f t="shared" si="2"/>
        <v>842.3580000000001</v>
      </c>
      <c r="M13" s="339">
        <f t="shared" si="3"/>
        <v>-0.24370517048570794</v>
      </c>
      <c r="N13" s="338">
        <v>88.043</v>
      </c>
      <c r="O13" s="335">
        <v>1215.562</v>
      </c>
      <c r="P13" s="334">
        <v>0</v>
      </c>
      <c r="Q13" s="335">
        <v>0</v>
      </c>
      <c r="R13" s="334">
        <f t="shared" si="4"/>
        <v>1303.605</v>
      </c>
      <c r="S13" s="337">
        <f t="shared" si="5"/>
        <v>0.014546335015517465</v>
      </c>
      <c r="T13" s="338">
        <v>104.579</v>
      </c>
      <c r="U13" s="335">
        <v>1434.26</v>
      </c>
      <c r="V13" s="334"/>
      <c r="W13" s="335">
        <v>0</v>
      </c>
      <c r="X13" s="334">
        <f t="shared" si="6"/>
        <v>1538.839</v>
      </c>
      <c r="Y13" s="333">
        <f t="shared" si="7"/>
        <v>-0.15286459467169722</v>
      </c>
    </row>
    <row r="14" spans="1:25" ht="18.75" customHeight="1">
      <c r="A14" s="340" t="s">
        <v>248</v>
      </c>
      <c r="B14" s="338">
        <v>31.465</v>
      </c>
      <c r="C14" s="335">
        <v>380.65799999999996</v>
      </c>
      <c r="D14" s="334"/>
      <c r="E14" s="335"/>
      <c r="F14" s="334">
        <f t="shared" si="0"/>
        <v>412.12299999999993</v>
      </c>
      <c r="G14" s="337">
        <f t="shared" si="1"/>
        <v>0.009127860051778942</v>
      </c>
      <c r="H14" s="338">
        <v>15.491</v>
      </c>
      <c r="I14" s="335">
        <v>413.978</v>
      </c>
      <c r="J14" s="334">
        <v>0</v>
      </c>
      <c r="K14" s="335">
        <v>43.648</v>
      </c>
      <c r="L14" s="334">
        <f t="shared" si="2"/>
        <v>473.117</v>
      </c>
      <c r="M14" s="339">
        <f t="shared" si="3"/>
        <v>-0.12891948503224382</v>
      </c>
      <c r="N14" s="338">
        <v>54.411</v>
      </c>
      <c r="O14" s="335">
        <v>823.72</v>
      </c>
      <c r="P14" s="334"/>
      <c r="Q14" s="335">
        <v>0</v>
      </c>
      <c r="R14" s="334">
        <f t="shared" si="4"/>
        <v>878.1310000000001</v>
      </c>
      <c r="S14" s="337">
        <f t="shared" si="5"/>
        <v>0.009798664252984124</v>
      </c>
      <c r="T14" s="338">
        <v>29.894999999999996</v>
      </c>
      <c r="U14" s="335">
        <v>828.764</v>
      </c>
      <c r="V14" s="334">
        <v>0</v>
      </c>
      <c r="W14" s="335">
        <v>211.303</v>
      </c>
      <c r="X14" s="334">
        <f t="shared" si="6"/>
        <v>1069.962</v>
      </c>
      <c r="Y14" s="333">
        <f t="shared" si="7"/>
        <v>-0.1792876756370786</v>
      </c>
    </row>
    <row r="15" spans="1:25" ht="18.75" customHeight="1">
      <c r="A15" s="340" t="s">
        <v>250</v>
      </c>
      <c r="B15" s="338">
        <v>174.395</v>
      </c>
      <c r="C15" s="335">
        <v>101.304</v>
      </c>
      <c r="D15" s="334"/>
      <c r="E15" s="335"/>
      <c r="F15" s="334">
        <f t="shared" si="0"/>
        <v>275.699</v>
      </c>
      <c r="G15" s="337">
        <f t="shared" si="1"/>
        <v>0.006106288385786291</v>
      </c>
      <c r="H15" s="338">
        <v>185.52</v>
      </c>
      <c r="I15" s="335">
        <v>39.818000000000005</v>
      </c>
      <c r="J15" s="334"/>
      <c r="K15" s="335"/>
      <c r="L15" s="334">
        <f t="shared" si="2"/>
        <v>225.33800000000002</v>
      </c>
      <c r="M15" s="339">
        <f t="shared" si="3"/>
        <v>0.22349093361971795</v>
      </c>
      <c r="N15" s="338">
        <v>301.736</v>
      </c>
      <c r="O15" s="335">
        <v>175.34400000000002</v>
      </c>
      <c r="P15" s="334">
        <v>0</v>
      </c>
      <c r="Q15" s="335">
        <v>0</v>
      </c>
      <c r="R15" s="334">
        <f t="shared" si="4"/>
        <v>477.08000000000004</v>
      </c>
      <c r="S15" s="337">
        <f t="shared" si="5"/>
        <v>0.005323518634251228</v>
      </c>
      <c r="T15" s="338">
        <v>347.465</v>
      </c>
      <c r="U15" s="335">
        <v>79.037</v>
      </c>
      <c r="V15" s="334">
        <v>0</v>
      </c>
      <c r="W15" s="335">
        <v>0</v>
      </c>
      <c r="X15" s="334">
        <f t="shared" si="6"/>
        <v>426.50199999999995</v>
      </c>
      <c r="Y15" s="333">
        <f t="shared" si="7"/>
        <v>0.11858795503889796</v>
      </c>
    </row>
    <row r="16" spans="1:25" ht="18.75" customHeight="1">
      <c r="A16" s="340" t="s">
        <v>244</v>
      </c>
      <c r="B16" s="338">
        <v>137.919</v>
      </c>
      <c r="C16" s="335">
        <v>18.418</v>
      </c>
      <c r="D16" s="334"/>
      <c r="E16" s="335"/>
      <c r="F16" s="334">
        <f t="shared" si="0"/>
        <v>156.33700000000002</v>
      </c>
      <c r="G16" s="337">
        <f t="shared" si="1"/>
        <v>0.003462612513533496</v>
      </c>
      <c r="H16" s="338">
        <v>43.784</v>
      </c>
      <c r="I16" s="335">
        <v>4.787</v>
      </c>
      <c r="J16" s="334"/>
      <c r="K16" s="335"/>
      <c r="L16" s="334">
        <f t="shared" si="2"/>
        <v>48.571</v>
      </c>
      <c r="M16" s="339">
        <f t="shared" si="3"/>
        <v>2.2187313417471337</v>
      </c>
      <c r="N16" s="338">
        <v>177.827</v>
      </c>
      <c r="O16" s="335">
        <v>33.814</v>
      </c>
      <c r="P16" s="334"/>
      <c r="Q16" s="335"/>
      <c r="R16" s="334">
        <f t="shared" si="4"/>
        <v>211.641</v>
      </c>
      <c r="S16" s="337">
        <f t="shared" si="5"/>
        <v>0.0023616056159796346</v>
      </c>
      <c r="T16" s="338">
        <v>59.894999999999996</v>
      </c>
      <c r="U16" s="335">
        <v>12.097</v>
      </c>
      <c r="V16" s="334"/>
      <c r="W16" s="335"/>
      <c r="X16" s="334">
        <f t="shared" si="6"/>
        <v>71.99199999999999</v>
      </c>
      <c r="Y16" s="333">
        <f t="shared" si="7"/>
        <v>1.9397849761084567</v>
      </c>
    </row>
    <row r="17" spans="1:25" ht="18.75" customHeight="1">
      <c r="A17" s="340" t="s">
        <v>246</v>
      </c>
      <c r="B17" s="338">
        <v>85.953</v>
      </c>
      <c r="C17" s="335">
        <v>58.35</v>
      </c>
      <c r="D17" s="334"/>
      <c r="E17" s="335"/>
      <c r="F17" s="334">
        <f t="shared" si="0"/>
        <v>144.303</v>
      </c>
      <c r="G17" s="337">
        <f t="shared" si="1"/>
        <v>0.0031960788139750924</v>
      </c>
      <c r="H17" s="338">
        <v>85.742</v>
      </c>
      <c r="I17" s="335">
        <v>56.893</v>
      </c>
      <c r="J17" s="334"/>
      <c r="K17" s="335"/>
      <c r="L17" s="334">
        <f t="shared" si="2"/>
        <v>142.635</v>
      </c>
      <c r="M17" s="339">
        <f t="shared" si="3"/>
        <v>0.011694184456830348</v>
      </c>
      <c r="N17" s="338">
        <v>172.754</v>
      </c>
      <c r="O17" s="335">
        <v>118.481</v>
      </c>
      <c r="P17" s="334"/>
      <c r="Q17" s="335"/>
      <c r="R17" s="334">
        <f t="shared" si="4"/>
        <v>291.235</v>
      </c>
      <c r="S17" s="337">
        <f t="shared" si="5"/>
        <v>0.003249758844315747</v>
      </c>
      <c r="T17" s="338">
        <v>164.992</v>
      </c>
      <c r="U17" s="335">
        <v>94.961</v>
      </c>
      <c r="V17" s="334"/>
      <c r="W17" s="335"/>
      <c r="X17" s="334">
        <f t="shared" si="6"/>
        <v>259.953</v>
      </c>
      <c r="Y17" s="333">
        <f t="shared" si="7"/>
        <v>0.12033713786722999</v>
      </c>
    </row>
    <row r="18" spans="1:25" ht="18.75" customHeight="1">
      <c r="A18" s="340" t="s">
        <v>240</v>
      </c>
      <c r="B18" s="338">
        <v>55.855</v>
      </c>
      <c r="C18" s="335">
        <v>15.672</v>
      </c>
      <c r="D18" s="334"/>
      <c r="E18" s="335"/>
      <c r="F18" s="334">
        <f t="shared" si="0"/>
        <v>71.527</v>
      </c>
      <c r="G18" s="337">
        <f t="shared" si="1"/>
        <v>0.0015842077387663211</v>
      </c>
      <c r="H18" s="338">
        <v>506.205</v>
      </c>
      <c r="I18" s="335">
        <v>97.935</v>
      </c>
      <c r="J18" s="334">
        <v>56.257</v>
      </c>
      <c r="K18" s="335"/>
      <c r="L18" s="334">
        <f t="shared" si="2"/>
        <v>660.3969999999999</v>
      </c>
      <c r="M18" s="339">
        <f t="shared" si="3"/>
        <v>-0.8916909071361621</v>
      </c>
      <c r="N18" s="338">
        <v>113.669</v>
      </c>
      <c r="O18" s="335">
        <v>33.918</v>
      </c>
      <c r="P18" s="334"/>
      <c r="Q18" s="335"/>
      <c r="R18" s="334">
        <f t="shared" si="4"/>
        <v>147.587</v>
      </c>
      <c r="S18" s="337">
        <f t="shared" si="5"/>
        <v>0.0016468561764761379</v>
      </c>
      <c r="T18" s="338">
        <v>899.6999999999999</v>
      </c>
      <c r="U18" s="335">
        <v>154.596</v>
      </c>
      <c r="V18" s="334">
        <v>56.257</v>
      </c>
      <c r="W18" s="335"/>
      <c r="X18" s="334">
        <f t="shared" si="6"/>
        <v>1110.5529999999999</v>
      </c>
      <c r="Y18" s="333">
        <f t="shared" si="7"/>
        <v>-0.8671049468147851</v>
      </c>
    </row>
    <row r="19" spans="1:25" ht="18.75" customHeight="1">
      <c r="A19" s="340" t="s">
        <v>252</v>
      </c>
      <c r="B19" s="338">
        <v>14.266</v>
      </c>
      <c r="C19" s="335">
        <v>14.352</v>
      </c>
      <c r="D19" s="334"/>
      <c r="E19" s="335"/>
      <c r="F19" s="334">
        <f t="shared" si="0"/>
        <v>28.618000000000002</v>
      </c>
      <c r="G19" s="337">
        <f t="shared" si="1"/>
        <v>0.0006338425638991511</v>
      </c>
      <c r="H19" s="338">
        <v>12.404</v>
      </c>
      <c r="I19" s="335">
        <v>23.496</v>
      </c>
      <c r="J19" s="334"/>
      <c r="K19" s="335"/>
      <c r="L19" s="334">
        <f t="shared" si="2"/>
        <v>35.9</v>
      </c>
      <c r="M19" s="339">
        <f t="shared" si="3"/>
        <v>-0.2028412256267409</v>
      </c>
      <c r="N19" s="338">
        <v>24.222</v>
      </c>
      <c r="O19" s="335">
        <v>37.644000000000005</v>
      </c>
      <c r="P19" s="334"/>
      <c r="Q19" s="335"/>
      <c r="R19" s="334">
        <f t="shared" si="4"/>
        <v>61.86600000000001</v>
      </c>
      <c r="S19" s="337">
        <f t="shared" si="5"/>
        <v>0.0006903345431093034</v>
      </c>
      <c r="T19" s="338">
        <v>24.063000000000002</v>
      </c>
      <c r="U19" s="335">
        <v>58.407</v>
      </c>
      <c r="V19" s="334"/>
      <c r="W19" s="335"/>
      <c r="X19" s="334">
        <f t="shared" si="6"/>
        <v>82.47</v>
      </c>
      <c r="Y19" s="333">
        <f t="shared" si="7"/>
        <v>-0.24983630411058555</v>
      </c>
    </row>
    <row r="20" spans="1:25" ht="18.75" customHeight="1" thickBot="1">
      <c r="A20" s="340" t="s">
        <v>138</v>
      </c>
      <c r="B20" s="338">
        <v>427.83</v>
      </c>
      <c r="C20" s="335">
        <v>271.298</v>
      </c>
      <c r="D20" s="334">
        <v>0</v>
      </c>
      <c r="E20" s="335">
        <v>0</v>
      </c>
      <c r="F20" s="334">
        <f t="shared" si="0"/>
        <v>699.1279999999999</v>
      </c>
      <c r="G20" s="337">
        <f t="shared" si="1"/>
        <v>0.01548455811075846</v>
      </c>
      <c r="H20" s="338">
        <v>385.711</v>
      </c>
      <c r="I20" s="335">
        <v>140.789</v>
      </c>
      <c r="J20" s="334">
        <v>37.7</v>
      </c>
      <c r="K20" s="335">
        <v>37.08</v>
      </c>
      <c r="L20" s="334">
        <f t="shared" si="2"/>
        <v>601.2800000000001</v>
      </c>
      <c r="M20" s="339">
        <f t="shared" si="3"/>
        <v>0.16273283661522053</v>
      </c>
      <c r="N20" s="338">
        <v>838.6030000000001</v>
      </c>
      <c r="O20" s="335">
        <v>677.173</v>
      </c>
      <c r="P20" s="334">
        <v>0</v>
      </c>
      <c r="Q20" s="335">
        <v>0</v>
      </c>
      <c r="R20" s="334">
        <f t="shared" si="4"/>
        <v>1515.776</v>
      </c>
      <c r="S20" s="337">
        <f t="shared" si="5"/>
        <v>0.01691385466033116</v>
      </c>
      <c r="T20" s="338">
        <v>785.672</v>
      </c>
      <c r="U20" s="335">
        <v>389.832</v>
      </c>
      <c r="V20" s="334">
        <v>38.370999999999995</v>
      </c>
      <c r="W20" s="335">
        <v>37.08</v>
      </c>
      <c r="X20" s="334">
        <f t="shared" si="6"/>
        <v>1250.955</v>
      </c>
      <c r="Y20" s="333">
        <f t="shared" si="7"/>
        <v>0.21169506497036283</v>
      </c>
    </row>
    <row r="21" spans="1:25" s="341" customFormat="1" ht="18.75" customHeight="1">
      <c r="A21" s="348" t="s">
        <v>239</v>
      </c>
      <c r="B21" s="345">
        <f>SUM(B22:B33)</f>
        <v>3996.3109999999997</v>
      </c>
      <c r="C21" s="344">
        <f>SUM(C22:C33)</f>
        <v>5115.934</v>
      </c>
      <c r="D21" s="343">
        <f>SUM(D22:D33)</f>
        <v>0.11800000000000001</v>
      </c>
      <c r="E21" s="344">
        <f>SUM(E22:E33)</f>
        <v>198.16699999999997</v>
      </c>
      <c r="F21" s="343">
        <f t="shared" si="0"/>
        <v>9310.529999999999</v>
      </c>
      <c r="G21" s="346">
        <f t="shared" si="1"/>
        <v>0.20621322966175</v>
      </c>
      <c r="H21" s="345">
        <f>SUM(H22:H33)</f>
        <v>2061.4100000000003</v>
      </c>
      <c r="I21" s="344">
        <f>SUM(I22:I33)</f>
        <v>3243.3950000000004</v>
      </c>
      <c r="J21" s="343">
        <f>SUM(J22:J33)</f>
        <v>103.523</v>
      </c>
      <c r="K21" s="344">
        <f>SUM(K22:K33)</f>
        <v>293.403</v>
      </c>
      <c r="L21" s="343">
        <f t="shared" si="2"/>
        <v>5701.731000000001</v>
      </c>
      <c r="M21" s="347">
        <f t="shared" si="3"/>
        <v>0.6329304206038477</v>
      </c>
      <c r="N21" s="345">
        <f>SUM(N22:N33)</f>
        <v>6180.412</v>
      </c>
      <c r="O21" s="344">
        <f>SUM(O22:O33)</f>
        <v>9905.087999999998</v>
      </c>
      <c r="P21" s="343">
        <f>SUM(P22:P33)</f>
        <v>11.265</v>
      </c>
      <c r="Q21" s="344">
        <f>SUM(Q22:Q33)</f>
        <v>520.77</v>
      </c>
      <c r="R21" s="343">
        <f t="shared" si="4"/>
        <v>16617.534999999996</v>
      </c>
      <c r="S21" s="346">
        <f t="shared" si="5"/>
        <v>0.185427511586782</v>
      </c>
      <c r="T21" s="345">
        <f>SUM(T22:T33)</f>
        <v>3837.7429999999995</v>
      </c>
      <c r="U21" s="344">
        <f>SUM(U22:U33)</f>
        <v>7873.396000000001</v>
      </c>
      <c r="V21" s="343">
        <f>SUM(V22:V33)</f>
        <v>187.667</v>
      </c>
      <c r="W21" s="344">
        <f>SUM(W22:W33)</f>
        <v>499.587</v>
      </c>
      <c r="X21" s="343">
        <f t="shared" si="6"/>
        <v>12398.392999999998</v>
      </c>
      <c r="Y21" s="342">
        <f t="shared" si="7"/>
        <v>0.3402974885535568</v>
      </c>
    </row>
    <row r="22" spans="1:25" ht="18.75" customHeight="1">
      <c r="A22" s="355" t="s">
        <v>237</v>
      </c>
      <c r="B22" s="352">
        <v>941.0529999999999</v>
      </c>
      <c r="C22" s="350">
        <v>1962.259</v>
      </c>
      <c r="D22" s="351">
        <v>0</v>
      </c>
      <c r="E22" s="350"/>
      <c r="F22" s="351">
        <f t="shared" si="0"/>
        <v>2903.312</v>
      </c>
      <c r="G22" s="353">
        <f t="shared" si="1"/>
        <v>0.06430368026693592</v>
      </c>
      <c r="H22" s="352">
        <v>490.02099999999996</v>
      </c>
      <c r="I22" s="350">
        <v>957.804</v>
      </c>
      <c r="J22" s="351">
        <v>54.718</v>
      </c>
      <c r="K22" s="350">
        <v>95.88</v>
      </c>
      <c r="L22" s="351">
        <f t="shared" si="2"/>
        <v>1598.4229999999998</v>
      </c>
      <c r="M22" s="354">
        <f t="shared" si="3"/>
        <v>0.8163602500714768</v>
      </c>
      <c r="N22" s="352">
        <v>1536.1170000000002</v>
      </c>
      <c r="O22" s="350">
        <v>3667.8209999999995</v>
      </c>
      <c r="P22" s="351">
        <v>0</v>
      </c>
      <c r="Q22" s="350">
        <v>0</v>
      </c>
      <c r="R22" s="351">
        <f t="shared" si="4"/>
        <v>5203.938</v>
      </c>
      <c r="S22" s="353">
        <f t="shared" si="5"/>
        <v>0.05806837619369511</v>
      </c>
      <c r="T22" s="356">
        <v>860.757</v>
      </c>
      <c r="U22" s="350">
        <v>2458.2870000000003</v>
      </c>
      <c r="V22" s="351">
        <v>111.405</v>
      </c>
      <c r="W22" s="350">
        <v>225.456</v>
      </c>
      <c r="X22" s="351">
        <f t="shared" si="6"/>
        <v>3655.9050000000007</v>
      </c>
      <c r="Y22" s="349">
        <f t="shared" si="7"/>
        <v>0.42343359578544826</v>
      </c>
    </row>
    <row r="23" spans="1:25" ht="18.75" customHeight="1">
      <c r="A23" s="355" t="s">
        <v>234</v>
      </c>
      <c r="B23" s="352">
        <v>1361.3410000000001</v>
      </c>
      <c r="C23" s="350">
        <v>412.418</v>
      </c>
      <c r="D23" s="351"/>
      <c r="E23" s="350">
        <v>51.688</v>
      </c>
      <c r="F23" s="351">
        <f t="shared" si="0"/>
        <v>1825.4470000000001</v>
      </c>
      <c r="G23" s="353">
        <f t="shared" si="1"/>
        <v>0.04043070818163441</v>
      </c>
      <c r="H23" s="352">
        <v>122.498</v>
      </c>
      <c r="I23" s="350">
        <v>207.627</v>
      </c>
      <c r="J23" s="351"/>
      <c r="K23" s="350">
        <v>43.704</v>
      </c>
      <c r="L23" s="351">
        <f t="shared" si="2"/>
        <v>373.829</v>
      </c>
      <c r="M23" s="354">
        <f t="shared" si="3"/>
        <v>3.883106982069342</v>
      </c>
      <c r="N23" s="352">
        <v>1505.8609999999999</v>
      </c>
      <c r="O23" s="350">
        <v>925.299</v>
      </c>
      <c r="P23" s="351">
        <v>11.084</v>
      </c>
      <c r="Q23" s="350">
        <v>131.791</v>
      </c>
      <c r="R23" s="351">
        <f t="shared" si="4"/>
        <v>2574.035</v>
      </c>
      <c r="S23" s="353">
        <f t="shared" si="5"/>
        <v>0.028722485301657705</v>
      </c>
      <c r="T23" s="356">
        <v>214.75400000000002</v>
      </c>
      <c r="U23" s="350">
        <v>509.054</v>
      </c>
      <c r="V23" s="351"/>
      <c r="W23" s="350">
        <v>43.704</v>
      </c>
      <c r="X23" s="351">
        <f t="shared" si="6"/>
        <v>767.512</v>
      </c>
      <c r="Y23" s="349">
        <f t="shared" si="7"/>
        <v>2.353739094633048</v>
      </c>
    </row>
    <row r="24" spans="1:25" ht="18.75" customHeight="1">
      <c r="A24" s="355" t="s">
        <v>238</v>
      </c>
      <c r="B24" s="352">
        <v>452.06600000000003</v>
      </c>
      <c r="C24" s="350">
        <v>668.0590000000001</v>
      </c>
      <c r="D24" s="351">
        <v>0.05</v>
      </c>
      <c r="E24" s="350">
        <v>0.03</v>
      </c>
      <c r="F24" s="351">
        <f t="shared" si="0"/>
        <v>1120.205</v>
      </c>
      <c r="G24" s="353">
        <f t="shared" si="1"/>
        <v>0.024810734827473913</v>
      </c>
      <c r="H24" s="352">
        <v>355.942</v>
      </c>
      <c r="I24" s="350">
        <v>171.24399999999997</v>
      </c>
      <c r="J24" s="351"/>
      <c r="K24" s="350"/>
      <c r="L24" s="351">
        <f t="shared" si="2"/>
        <v>527.1859999999999</v>
      </c>
      <c r="M24" s="354">
        <f t="shared" si="3"/>
        <v>1.1248762296419104</v>
      </c>
      <c r="N24" s="352">
        <v>863.865</v>
      </c>
      <c r="O24" s="350">
        <v>1225.9149999999997</v>
      </c>
      <c r="P24" s="351">
        <v>0.05</v>
      </c>
      <c r="Q24" s="350">
        <v>0.05</v>
      </c>
      <c r="R24" s="351">
        <f t="shared" si="4"/>
        <v>2089.88</v>
      </c>
      <c r="S24" s="353">
        <f t="shared" si="5"/>
        <v>0.023320019961744272</v>
      </c>
      <c r="T24" s="356">
        <v>695.387</v>
      </c>
      <c r="U24" s="350">
        <v>854.136</v>
      </c>
      <c r="V24" s="351"/>
      <c r="W24" s="350"/>
      <c r="X24" s="351">
        <f t="shared" si="6"/>
        <v>1549.523</v>
      </c>
      <c r="Y24" s="349">
        <f t="shared" si="7"/>
        <v>0.34872473658022507</v>
      </c>
    </row>
    <row r="25" spans="1:25" ht="18.75" customHeight="1">
      <c r="A25" s="355" t="s">
        <v>289</v>
      </c>
      <c r="B25" s="352">
        <v>0</v>
      </c>
      <c r="C25" s="350">
        <v>646.915</v>
      </c>
      <c r="D25" s="351"/>
      <c r="E25" s="350">
        <v>79.511</v>
      </c>
      <c r="F25" s="351">
        <f t="shared" si="0"/>
        <v>726.4259999999999</v>
      </c>
      <c r="G25" s="353">
        <f t="shared" si="1"/>
        <v>0.0160891648026768</v>
      </c>
      <c r="H25" s="352"/>
      <c r="I25" s="350">
        <v>374.02</v>
      </c>
      <c r="J25" s="351"/>
      <c r="K25" s="350">
        <v>68.194</v>
      </c>
      <c r="L25" s="351">
        <f t="shared" si="2"/>
        <v>442.214</v>
      </c>
      <c r="M25" s="354">
        <f t="shared" si="3"/>
        <v>0.6427024020044592</v>
      </c>
      <c r="N25" s="352">
        <v>0</v>
      </c>
      <c r="O25" s="350">
        <v>1268.3529999999998</v>
      </c>
      <c r="P25" s="351"/>
      <c r="Q25" s="350">
        <v>256.172</v>
      </c>
      <c r="R25" s="351">
        <f t="shared" si="4"/>
        <v>1524.5249999999999</v>
      </c>
      <c r="S25" s="353">
        <f t="shared" si="5"/>
        <v>0.01701148077027302</v>
      </c>
      <c r="T25" s="356"/>
      <c r="U25" s="350">
        <v>648.55</v>
      </c>
      <c r="V25" s="351"/>
      <c r="W25" s="350">
        <v>89.404</v>
      </c>
      <c r="X25" s="351">
        <f t="shared" si="6"/>
        <v>737.954</v>
      </c>
      <c r="Y25" s="349">
        <f t="shared" si="7"/>
        <v>1.0658808001582756</v>
      </c>
    </row>
    <row r="26" spans="1:25" ht="18.75" customHeight="1">
      <c r="A26" s="355" t="s">
        <v>230</v>
      </c>
      <c r="B26" s="352">
        <v>89.908</v>
      </c>
      <c r="C26" s="350">
        <v>540.8650000000001</v>
      </c>
      <c r="D26" s="351"/>
      <c r="E26" s="350"/>
      <c r="F26" s="351">
        <f t="shared" si="0"/>
        <v>630.7730000000001</v>
      </c>
      <c r="G26" s="353">
        <f t="shared" si="1"/>
        <v>0.01397060505829755</v>
      </c>
      <c r="H26" s="352">
        <v>21.374</v>
      </c>
      <c r="I26" s="350">
        <v>680.9770000000001</v>
      </c>
      <c r="J26" s="351"/>
      <c r="K26" s="350"/>
      <c r="L26" s="351">
        <f t="shared" si="2"/>
        <v>702.3510000000001</v>
      </c>
      <c r="M26" s="354">
        <f t="shared" si="3"/>
        <v>-0.10191200695948321</v>
      </c>
      <c r="N26" s="352">
        <v>160.71400000000003</v>
      </c>
      <c r="O26" s="350">
        <v>1063.106</v>
      </c>
      <c r="P26" s="351"/>
      <c r="Q26" s="350"/>
      <c r="R26" s="351">
        <f t="shared" si="4"/>
        <v>1223.82</v>
      </c>
      <c r="S26" s="353">
        <f t="shared" si="5"/>
        <v>0.013656050505092096</v>
      </c>
      <c r="T26" s="356">
        <v>58.23599999999999</v>
      </c>
      <c r="U26" s="350">
        <v>1471.684</v>
      </c>
      <c r="V26" s="351"/>
      <c r="W26" s="350"/>
      <c r="X26" s="351">
        <f t="shared" si="6"/>
        <v>1529.92</v>
      </c>
      <c r="Y26" s="349">
        <f t="shared" si="7"/>
        <v>-0.20007582095795862</v>
      </c>
    </row>
    <row r="27" spans="1:25" ht="18.75" customHeight="1">
      <c r="A27" s="355" t="s">
        <v>232</v>
      </c>
      <c r="B27" s="352">
        <v>206.01099999999997</v>
      </c>
      <c r="C27" s="350">
        <v>329.038</v>
      </c>
      <c r="D27" s="351"/>
      <c r="E27" s="350"/>
      <c r="F27" s="351">
        <f t="shared" si="0"/>
        <v>535.049</v>
      </c>
      <c r="G27" s="353">
        <f t="shared" si="1"/>
        <v>0.01185047277837993</v>
      </c>
      <c r="H27" s="352">
        <v>202.996</v>
      </c>
      <c r="I27" s="350">
        <v>333.097</v>
      </c>
      <c r="J27" s="351"/>
      <c r="K27" s="350"/>
      <c r="L27" s="351">
        <f t="shared" si="2"/>
        <v>536.093</v>
      </c>
      <c r="M27" s="354">
        <f t="shared" si="3"/>
        <v>-0.0019474233015539522</v>
      </c>
      <c r="N27" s="352">
        <v>435.721</v>
      </c>
      <c r="O27" s="350">
        <v>589.738</v>
      </c>
      <c r="P27" s="351"/>
      <c r="Q27" s="350"/>
      <c r="R27" s="351">
        <f t="shared" si="4"/>
        <v>1025.459</v>
      </c>
      <c r="S27" s="353">
        <f t="shared" si="5"/>
        <v>0.01144263036631305</v>
      </c>
      <c r="T27" s="356">
        <v>406.904</v>
      </c>
      <c r="U27" s="350">
        <v>569.5500000000001</v>
      </c>
      <c r="V27" s="351"/>
      <c r="W27" s="350"/>
      <c r="X27" s="351">
        <f t="shared" si="6"/>
        <v>976.4540000000001</v>
      </c>
      <c r="Y27" s="349">
        <f t="shared" si="7"/>
        <v>0.050186695942666004</v>
      </c>
    </row>
    <row r="28" spans="1:25" ht="18.75" customHeight="1">
      <c r="A28" s="355" t="s">
        <v>233</v>
      </c>
      <c r="B28" s="352">
        <v>148.97299999999998</v>
      </c>
      <c r="C28" s="350">
        <v>255.18699999999998</v>
      </c>
      <c r="D28" s="351"/>
      <c r="E28" s="350"/>
      <c r="F28" s="351">
        <f t="shared" si="0"/>
        <v>404.15999999999997</v>
      </c>
      <c r="G28" s="353">
        <f t="shared" si="1"/>
        <v>0.008951492439215909</v>
      </c>
      <c r="H28" s="352">
        <v>149.34</v>
      </c>
      <c r="I28" s="350">
        <v>235.922</v>
      </c>
      <c r="J28" s="351"/>
      <c r="K28" s="350">
        <v>85.502</v>
      </c>
      <c r="L28" s="351">
        <f t="shared" si="2"/>
        <v>470.764</v>
      </c>
      <c r="M28" s="354">
        <f t="shared" si="3"/>
        <v>-0.1414806569746201</v>
      </c>
      <c r="N28" s="352">
        <v>282.436</v>
      </c>
      <c r="O28" s="350">
        <v>511.79499999999996</v>
      </c>
      <c r="P28" s="351"/>
      <c r="Q28" s="350"/>
      <c r="R28" s="351">
        <f t="shared" si="4"/>
        <v>794.231</v>
      </c>
      <c r="S28" s="353">
        <f t="shared" si="5"/>
        <v>0.008862462330007518</v>
      </c>
      <c r="T28" s="356">
        <v>327.35400000000004</v>
      </c>
      <c r="U28" s="350">
        <v>523.066</v>
      </c>
      <c r="V28" s="351"/>
      <c r="W28" s="350">
        <v>130.11599999999999</v>
      </c>
      <c r="X28" s="351">
        <f t="shared" si="6"/>
        <v>980.5360000000001</v>
      </c>
      <c r="Y28" s="349">
        <f t="shared" si="7"/>
        <v>-0.19000322272716152</v>
      </c>
    </row>
    <row r="29" spans="1:25" ht="18.75" customHeight="1">
      <c r="A29" s="355" t="s">
        <v>236</v>
      </c>
      <c r="B29" s="352">
        <v>354.61699999999996</v>
      </c>
      <c r="C29" s="350">
        <v>30.976999999999997</v>
      </c>
      <c r="D29" s="351"/>
      <c r="E29" s="350">
        <v>3.695</v>
      </c>
      <c r="F29" s="351">
        <f t="shared" si="0"/>
        <v>389.28899999999993</v>
      </c>
      <c r="G29" s="353">
        <f t="shared" si="1"/>
        <v>0.008622123763286622</v>
      </c>
      <c r="H29" s="352">
        <v>306.10400000000004</v>
      </c>
      <c r="I29" s="350">
        <v>84.423</v>
      </c>
      <c r="J29" s="351"/>
      <c r="K29" s="350"/>
      <c r="L29" s="351">
        <f t="shared" si="2"/>
        <v>390.52700000000004</v>
      </c>
      <c r="M29" s="354">
        <f t="shared" si="3"/>
        <v>-0.0031700753084936695</v>
      </c>
      <c r="N29" s="352">
        <v>588.5849999999999</v>
      </c>
      <c r="O29" s="350">
        <v>39.844</v>
      </c>
      <c r="P29" s="351">
        <v>0</v>
      </c>
      <c r="Q29" s="350">
        <v>4.55</v>
      </c>
      <c r="R29" s="351">
        <f t="shared" si="4"/>
        <v>632.9789999999999</v>
      </c>
      <c r="S29" s="353">
        <f t="shared" si="5"/>
        <v>0.007063124636517371</v>
      </c>
      <c r="T29" s="356">
        <v>567.95</v>
      </c>
      <c r="U29" s="350">
        <v>112.796</v>
      </c>
      <c r="V29" s="351"/>
      <c r="W29" s="350">
        <v>4.482</v>
      </c>
      <c r="X29" s="351">
        <f t="shared" si="6"/>
        <v>685.2280000000001</v>
      </c>
      <c r="Y29" s="349">
        <f t="shared" si="7"/>
        <v>-0.07625053266941828</v>
      </c>
    </row>
    <row r="30" spans="1:25" ht="18.75" customHeight="1">
      <c r="A30" s="355" t="s">
        <v>231</v>
      </c>
      <c r="B30" s="352">
        <v>95.22</v>
      </c>
      <c r="C30" s="350">
        <v>21.801</v>
      </c>
      <c r="D30" s="351">
        <v>0</v>
      </c>
      <c r="E30" s="350">
        <v>0.03</v>
      </c>
      <c r="F30" s="351">
        <f t="shared" si="0"/>
        <v>117.051</v>
      </c>
      <c r="G30" s="353">
        <f t="shared" si="1"/>
        <v>0.002592490947898509</v>
      </c>
      <c r="H30" s="352">
        <v>29.863999999999997</v>
      </c>
      <c r="I30" s="350">
        <v>22.349999999999998</v>
      </c>
      <c r="J30" s="351">
        <v>48.805</v>
      </c>
      <c r="K30" s="350"/>
      <c r="L30" s="351">
        <f t="shared" si="2"/>
        <v>101.019</v>
      </c>
      <c r="M30" s="354">
        <f t="shared" si="3"/>
        <v>0.1587028182817094</v>
      </c>
      <c r="N30" s="352">
        <v>154.116</v>
      </c>
      <c r="O30" s="350">
        <v>46.682</v>
      </c>
      <c r="P30" s="351">
        <v>0</v>
      </c>
      <c r="Q30" s="350">
        <v>0.03</v>
      </c>
      <c r="R30" s="351">
        <f t="shared" si="4"/>
        <v>200.828</v>
      </c>
      <c r="S30" s="353">
        <f t="shared" si="5"/>
        <v>0.002240948269219849</v>
      </c>
      <c r="T30" s="356">
        <v>32.899</v>
      </c>
      <c r="U30" s="350">
        <v>109.12000000000002</v>
      </c>
      <c r="V30" s="351">
        <v>76.262</v>
      </c>
      <c r="W30" s="350"/>
      <c r="X30" s="351">
        <f t="shared" si="6"/>
        <v>218.281</v>
      </c>
      <c r="Y30" s="349">
        <f t="shared" si="7"/>
        <v>-0.07995656974267118</v>
      </c>
    </row>
    <row r="31" spans="1:25" ht="18.75" customHeight="1">
      <c r="A31" s="355" t="s">
        <v>235</v>
      </c>
      <c r="B31" s="352">
        <v>105.67899999999999</v>
      </c>
      <c r="C31" s="350">
        <v>9.298</v>
      </c>
      <c r="D31" s="351"/>
      <c r="E31" s="350"/>
      <c r="F31" s="351">
        <f t="shared" si="0"/>
        <v>114.97699999999999</v>
      </c>
      <c r="G31" s="353">
        <f t="shared" si="1"/>
        <v>0.002546555191468051</v>
      </c>
      <c r="H31" s="352">
        <v>0</v>
      </c>
      <c r="I31" s="350">
        <v>0</v>
      </c>
      <c r="J31" s="351"/>
      <c r="K31" s="350"/>
      <c r="L31" s="351">
        <f t="shared" si="2"/>
        <v>0</v>
      </c>
      <c r="M31" s="354" t="str">
        <f t="shared" si="3"/>
        <v>         /0</v>
      </c>
      <c r="N31" s="352">
        <v>108.106</v>
      </c>
      <c r="O31" s="350">
        <v>22.733</v>
      </c>
      <c r="P31" s="351"/>
      <c r="Q31" s="350"/>
      <c r="R31" s="351">
        <f t="shared" si="4"/>
        <v>130.839</v>
      </c>
      <c r="S31" s="353">
        <f t="shared" si="5"/>
        <v>0.001459972865319855</v>
      </c>
      <c r="T31" s="356">
        <v>1.927</v>
      </c>
      <c r="U31" s="350">
        <v>0</v>
      </c>
      <c r="V31" s="351"/>
      <c r="W31" s="350"/>
      <c r="X31" s="351">
        <f t="shared" si="6"/>
        <v>1.927</v>
      </c>
      <c r="Y31" s="349" t="str">
        <f t="shared" si="7"/>
        <v>  *  </v>
      </c>
    </row>
    <row r="32" spans="1:25" ht="18.75" customHeight="1">
      <c r="A32" s="355" t="s">
        <v>229</v>
      </c>
      <c r="B32" s="352">
        <v>58.814</v>
      </c>
      <c r="C32" s="350">
        <v>21.572</v>
      </c>
      <c r="D32" s="351"/>
      <c r="E32" s="350">
        <v>4.974</v>
      </c>
      <c r="F32" s="351">
        <f t="shared" si="0"/>
        <v>85.36</v>
      </c>
      <c r="G32" s="353">
        <f t="shared" si="1"/>
        <v>0.0018905863880925129</v>
      </c>
      <c r="H32" s="352">
        <v>100.91</v>
      </c>
      <c r="I32" s="350">
        <v>4.206</v>
      </c>
      <c r="J32" s="351"/>
      <c r="K32" s="350"/>
      <c r="L32" s="351">
        <f t="shared" si="2"/>
        <v>105.116</v>
      </c>
      <c r="M32" s="354">
        <f t="shared" si="3"/>
        <v>-0.18794474675596484</v>
      </c>
      <c r="N32" s="352">
        <v>157.318</v>
      </c>
      <c r="O32" s="350">
        <v>39.987</v>
      </c>
      <c r="P32" s="351"/>
      <c r="Q32" s="350">
        <v>24.436</v>
      </c>
      <c r="R32" s="351">
        <f t="shared" si="4"/>
        <v>221.741</v>
      </c>
      <c r="S32" s="353">
        <f t="shared" si="5"/>
        <v>0.0024743069201758647</v>
      </c>
      <c r="T32" s="356">
        <v>202.881</v>
      </c>
      <c r="U32" s="350">
        <v>136.118</v>
      </c>
      <c r="V32" s="351"/>
      <c r="W32" s="350"/>
      <c r="X32" s="351">
        <f t="shared" si="6"/>
        <v>338.999</v>
      </c>
      <c r="Y32" s="349">
        <f t="shared" si="7"/>
        <v>-0.3458948256484532</v>
      </c>
    </row>
    <row r="33" spans="1:25" ht="18.75" customHeight="1" thickBot="1">
      <c r="A33" s="355" t="s">
        <v>138</v>
      </c>
      <c r="B33" s="352">
        <v>182.62900000000002</v>
      </c>
      <c r="C33" s="350">
        <v>217.545</v>
      </c>
      <c r="D33" s="351">
        <v>0.068</v>
      </c>
      <c r="E33" s="350">
        <v>58.239000000000004</v>
      </c>
      <c r="F33" s="351">
        <f t="shared" si="0"/>
        <v>458.481</v>
      </c>
      <c r="G33" s="353">
        <f t="shared" si="1"/>
        <v>0.010154615016389918</v>
      </c>
      <c r="H33" s="352">
        <v>282.36100000000005</v>
      </c>
      <c r="I33" s="350">
        <v>171.72500000000002</v>
      </c>
      <c r="J33" s="351">
        <v>0</v>
      </c>
      <c r="K33" s="350">
        <v>0.123</v>
      </c>
      <c r="L33" s="351">
        <f t="shared" si="2"/>
        <v>454.20900000000006</v>
      </c>
      <c r="M33" s="354">
        <f t="shared" si="3"/>
        <v>0.009405361848840332</v>
      </c>
      <c r="N33" s="352">
        <v>387.573</v>
      </c>
      <c r="O33" s="350">
        <v>503.815</v>
      </c>
      <c r="P33" s="351">
        <v>0.131</v>
      </c>
      <c r="Q33" s="350">
        <v>103.74100000000001</v>
      </c>
      <c r="R33" s="351">
        <f t="shared" si="4"/>
        <v>995.2599999999999</v>
      </c>
      <c r="S33" s="353">
        <f t="shared" si="5"/>
        <v>0.01110565346676632</v>
      </c>
      <c r="T33" s="356">
        <v>468.6939999999999</v>
      </c>
      <c r="U33" s="350">
        <v>481.035</v>
      </c>
      <c r="V33" s="351">
        <v>0</v>
      </c>
      <c r="W33" s="350">
        <v>6.425000000000001</v>
      </c>
      <c r="X33" s="351">
        <f t="shared" si="6"/>
        <v>956.1539999999999</v>
      </c>
      <c r="Y33" s="349">
        <f t="shared" si="7"/>
        <v>0.040899269364558455</v>
      </c>
    </row>
    <row r="34" spans="1:25" s="341" customFormat="1" ht="18.75" customHeight="1">
      <c r="A34" s="348" t="s">
        <v>224</v>
      </c>
      <c r="B34" s="345">
        <f>SUM(B35:B42)</f>
        <v>1856.8649999999998</v>
      </c>
      <c r="C34" s="344">
        <f>SUM(C35:C42)</f>
        <v>1244.6920000000002</v>
      </c>
      <c r="D34" s="343">
        <f>SUM(D35:D42)</f>
        <v>201.519</v>
      </c>
      <c r="E34" s="344">
        <f>SUM(E35:E42)</f>
        <v>14.236</v>
      </c>
      <c r="F34" s="343">
        <f t="shared" si="0"/>
        <v>3317.312</v>
      </c>
      <c r="G34" s="346">
        <f t="shared" si="1"/>
        <v>0.07347311284273605</v>
      </c>
      <c r="H34" s="345">
        <f>SUM(H35:H42)</f>
        <v>2657.9600000000005</v>
      </c>
      <c r="I34" s="344">
        <f>SUM(I35:I42)</f>
        <v>773.5360000000001</v>
      </c>
      <c r="J34" s="343">
        <f>SUM(J35:J42)</f>
        <v>91.181</v>
      </c>
      <c r="K34" s="344">
        <f>SUM(K35:K42)</f>
        <v>61.802</v>
      </c>
      <c r="L34" s="343">
        <f t="shared" si="2"/>
        <v>3584.4790000000007</v>
      </c>
      <c r="M34" s="347">
        <f t="shared" si="3"/>
        <v>-0.07453440234968622</v>
      </c>
      <c r="N34" s="345">
        <f>SUM(N35:N42)</f>
        <v>4441.024</v>
      </c>
      <c r="O34" s="344">
        <f>SUM(O35:O42)</f>
        <v>2394.004</v>
      </c>
      <c r="P34" s="343">
        <f>SUM(P35:P42)</f>
        <v>403.068</v>
      </c>
      <c r="Q34" s="344">
        <f>SUM(Q35:Q42)</f>
        <v>28.451999999999998</v>
      </c>
      <c r="R34" s="343">
        <f t="shared" si="4"/>
        <v>7266.548000000001</v>
      </c>
      <c r="S34" s="346">
        <f t="shared" si="5"/>
        <v>0.08108410263410958</v>
      </c>
      <c r="T34" s="345">
        <f>SUM(T35:T42)</f>
        <v>5682.621000000001</v>
      </c>
      <c r="U34" s="344">
        <f>SUM(U35:U42)</f>
        <v>1542.3289999999997</v>
      </c>
      <c r="V34" s="343">
        <f>SUM(V35:V42)</f>
        <v>106.698</v>
      </c>
      <c r="W34" s="344">
        <f>SUM(W35:W42)</f>
        <v>62.658</v>
      </c>
      <c r="X34" s="343">
        <f t="shared" si="6"/>
        <v>7394.306000000001</v>
      </c>
      <c r="Y34" s="342">
        <f t="shared" si="7"/>
        <v>-0.017277889229902144</v>
      </c>
    </row>
    <row r="35" spans="1:25" ht="18.75" customHeight="1">
      <c r="A35" s="355" t="s">
        <v>223</v>
      </c>
      <c r="B35" s="352">
        <v>440.61400000000003</v>
      </c>
      <c r="C35" s="350">
        <v>551.227</v>
      </c>
      <c r="D35" s="351"/>
      <c r="E35" s="350"/>
      <c r="F35" s="351">
        <f t="shared" si="0"/>
        <v>991.841</v>
      </c>
      <c r="G35" s="353">
        <f t="shared" si="1"/>
        <v>0.021967679167667127</v>
      </c>
      <c r="H35" s="352">
        <v>211.662</v>
      </c>
      <c r="I35" s="350">
        <v>406.13199999999995</v>
      </c>
      <c r="J35" s="351"/>
      <c r="K35" s="350"/>
      <c r="L35" s="351">
        <f t="shared" si="2"/>
        <v>617.794</v>
      </c>
      <c r="M35" s="354">
        <f t="shared" si="3"/>
        <v>0.6054558639287531</v>
      </c>
      <c r="N35" s="352">
        <v>755.0020000000001</v>
      </c>
      <c r="O35" s="350">
        <v>1128.987</v>
      </c>
      <c r="P35" s="351"/>
      <c r="Q35" s="350"/>
      <c r="R35" s="351">
        <f t="shared" si="4"/>
        <v>1883.989</v>
      </c>
      <c r="S35" s="353">
        <f t="shared" si="5"/>
        <v>0.021022575979341696</v>
      </c>
      <c r="T35" s="352">
        <v>457.721</v>
      </c>
      <c r="U35" s="350">
        <v>810.9879999999998</v>
      </c>
      <c r="V35" s="351"/>
      <c r="W35" s="350"/>
      <c r="X35" s="334">
        <f t="shared" si="6"/>
        <v>1268.7089999999998</v>
      </c>
      <c r="Y35" s="349">
        <f t="shared" si="7"/>
        <v>0.4849654254837006</v>
      </c>
    </row>
    <row r="36" spans="1:25" ht="18.75" customHeight="1">
      <c r="A36" s="355" t="s">
        <v>288</v>
      </c>
      <c r="B36" s="352">
        <v>529.067</v>
      </c>
      <c r="C36" s="350">
        <v>300.158</v>
      </c>
      <c r="D36" s="351"/>
      <c r="E36" s="350"/>
      <c r="F36" s="351">
        <f t="shared" si="0"/>
        <v>829.225</v>
      </c>
      <c r="G36" s="353">
        <f t="shared" si="1"/>
        <v>0.018365996926733998</v>
      </c>
      <c r="H36" s="352">
        <v>1467.7410000000002</v>
      </c>
      <c r="I36" s="350"/>
      <c r="J36" s="351"/>
      <c r="K36" s="350"/>
      <c r="L36" s="351">
        <f t="shared" si="2"/>
        <v>1467.7410000000002</v>
      </c>
      <c r="M36" s="354">
        <f t="shared" si="3"/>
        <v>-0.43503315639475904</v>
      </c>
      <c r="N36" s="352">
        <v>2117.7960000000003</v>
      </c>
      <c r="O36" s="350">
        <v>355.403</v>
      </c>
      <c r="P36" s="351"/>
      <c r="Q36" s="350"/>
      <c r="R36" s="351">
        <f t="shared" si="4"/>
        <v>2473.1990000000005</v>
      </c>
      <c r="S36" s="353">
        <f t="shared" si="5"/>
        <v>0.027597302261070482</v>
      </c>
      <c r="T36" s="352">
        <v>3255.4030000000002</v>
      </c>
      <c r="U36" s="350"/>
      <c r="V36" s="351"/>
      <c r="W36" s="350"/>
      <c r="X36" s="334">
        <f t="shared" si="6"/>
        <v>3255.4030000000002</v>
      </c>
      <c r="Y36" s="349">
        <f t="shared" si="7"/>
        <v>-0.24027869974930893</v>
      </c>
    </row>
    <row r="37" spans="1:25" ht="18.75" customHeight="1">
      <c r="A37" s="355" t="s">
        <v>221</v>
      </c>
      <c r="B37" s="352">
        <v>68.375</v>
      </c>
      <c r="C37" s="350">
        <v>120.927</v>
      </c>
      <c r="D37" s="351">
        <v>201.489</v>
      </c>
      <c r="E37" s="350">
        <v>14.186</v>
      </c>
      <c r="F37" s="351">
        <f t="shared" si="0"/>
        <v>404.97700000000003</v>
      </c>
      <c r="G37" s="353">
        <f t="shared" si="1"/>
        <v>0.008969587672101003</v>
      </c>
      <c r="H37" s="352">
        <v>0.232</v>
      </c>
      <c r="I37" s="350"/>
      <c r="J37" s="351">
        <v>91.181</v>
      </c>
      <c r="K37" s="350">
        <v>61.802</v>
      </c>
      <c r="L37" s="351">
        <f t="shared" si="2"/>
        <v>153.215</v>
      </c>
      <c r="M37" s="354" t="s">
        <v>286</v>
      </c>
      <c r="N37" s="352">
        <v>149.10500000000002</v>
      </c>
      <c r="O37" s="350">
        <v>270.979</v>
      </c>
      <c r="P37" s="351">
        <v>402.978</v>
      </c>
      <c r="Q37" s="350">
        <v>28.372</v>
      </c>
      <c r="R37" s="351">
        <f t="shared" si="4"/>
        <v>851.434</v>
      </c>
      <c r="S37" s="353">
        <f t="shared" si="5"/>
        <v>0.009500764577922066</v>
      </c>
      <c r="T37" s="352">
        <v>0.931</v>
      </c>
      <c r="U37" s="350"/>
      <c r="V37" s="351">
        <v>106.698</v>
      </c>
      <c r="W37" s="350">
        <v>62.658</v>
      </c>
      <c r="X37" s="334">
        <f t="shared" si="6"/>
        <v>170.28699999999998</v>
      </c>
      <c r="Y37" s="349">
        <f t="shared" si="7"/>
        <v>3.999994127561118</v>
      </c>
    </row>
    <row r="38" spans="1:25" ht="18.75" customHeight="1">
      <c r="A38" s="355" t="s">
        <v>287</v>
      </c>
      <c r="B38" s="352">
        <v>351.102</v>
      </c>
      <c r="C38" s="350">
        <v>36.013</v>
      </c>
      <c r="D38" s="351"/>
      <c r="E38" s="350"/>
      <c r="F38" s="351">
        <f t="shared" si="0"/>
        <v>387.11499999999995</v>
      </c>
      <c r="G38" s="353">
        <f t="shared" si="1"/>
        <v>0.00857397316806974</v>
      </c>
      <c r="H38" s="352">
        <v>410.014</v>
      </c>
      <c r="I38" s="350">
        <v>70.139</v>
      </c>
      <c r="J38" s="351"/>
      <c r="K38" s="350"/>
      <c r="L38" s="351">
        <f t="shared" si="2"/>
        <v>480.153</v>
      </c>
      <c r="M38" s="354">
        <f>IF(ISERROR(F38/L38-1),"         /0",(F38/L38-1))</f>
        <v>-0.1937674033068627</v>
      </c>
      <c r="N38" s="352">
        <v>566.756</v>
      </c>
      <c r="O38" s="350">
        <v>119.959</v>
      </c>
      <c r="P38" s="351"/>
      <c r="Q38" s="350"/>
      <c r="R38" s="351">
        <f t="shared" si="4"/>
        <v>686.7149999999999</v>
      </c>
      <c r="S38" s="353">
        <f t="shared" si="5"/>
        <v>0.007662740209021195</v>
      </c>
      <c r="T38" s="352">
        <v>739.135</v>
      </c>
      <c r="U38" s="350">
        <v>146.558</v>
      </c>
      <c r="V38" s="351"/>
      <c r="W38" s="350"/>
      <c r="X38" s="334">
        <f t="shared" si="6"/>
        <v>885.693</v>
      </c>
      <c r="Y38" s="349">
        <f t="shared" si="7"/>
        <v>-0.22465797968370538</v>
      </c>
    </row>
    <row r="39" spans="1:25" ht="18.75" customHeight="1">
      <c r="A39" s="355" t="s">
        <v>222</v>
      </c>
      <c r="B39" s="352">
        <v>50.882</v>
      </c>
      <c r="C39" s="350">
        <v>225.075</v>
      </c>
      <c r="D39" s="351"/>
      <c r="E39" s="350"/>
      <c r="F39" s="351">
        <f t="shared" si="0"/>
        <v>275.957</v>
      </c>
      <c r="G39" s="353">
        <f t="shared" si="1"/>
        <v>0.006112002669855267</v>
      </c>
      <c r="H39" s="352">
        <v>52.318</v>
      </c>
      <c r="I39" s="350">
        <v>226.042</v>
      </c>
      <c r="J39" s="351"/>
      <c r="K39" s="350"/>
      <c r="L39" s="351">
        <f t="shared" si="2"/>
        <v>278.36</v>
      </c>
      <c r="M39" s="354">
        <f>IF(ISERROR(F39/L39-1),"         /0",(F39/L39-1))</f>
        <v>-0.008632705848541478</v>
      </c>
      <c r="N39" s="352">
        <v>68.083</v>
      </c>
      <c r="O39" s="350">
        <v>491.913</v>
      </c>
      <c r="P39" s="351"/>
      <c r="Q39" s="350"/>
      <c r="R39" s="351">
        <f t="shared" si="4"/>
        <v>559.996</v>
      </c>
      <c r="S39" s="353">
        <f t="shared" si="5"/>
        <v>0.006248740548977426</v>
      </c>
      <c r="T39" s="352">
        <v>102.69299999999998</v>
      </c>
      <c r="U39" s="350">
        <v>434.356</v>
      </c>
      <c r="V39" s="351"/>
      <c r="W39" s="350"/>
      <c r="X39" s="334">
        <f t="shared" si="6"/>
        <v>537.049</v>
      </c>
      <c r="Y39" s="349">
        <f t="shared" si="7"/>
        <v>0.04272794474992048</v>
      </c>
    </row>
    <row r="40" spans="1:25" ht="18.75" customHeight="1">
      <c r="A40" s="355" t="s">
        <v>220</v>
      </c>
      <c r="B40" s="352">
        <v>105.58800000000001</v>
      </c>
      <c r="C40" s="350">
        <v>6.593</v>
      </c>
      <c r="D40" s="351"/>
      <c r="E40" s="350"/>
      <c r="F40" s="351">
        <f t="shared" si="0"/>
        <v>112.18100000000001</v>
      </c>
      <c r="G40" s="353">
        <f t="shared" si="1"/>
        <v>0.002484628298999604</v>
      </c>
      <c r="H40" s="352">
        <v>73.57600000000001</v>
      </c>
      <c r="I40" s="350">
        <v>28.403</v>
      </c>
      <c r="J40" s="351"/>
      <c r="K40" s="350"/>
      <c r="L40" s="351">
        <f t="shared" si="2"/>
        <v>101.97900000000001</v>
      </c>
      <c r="M40" s="354">
        <f>IF(ISERROR(F40/L40-1),"         /0",(F40/L40-1))</f>
        <v>0.10004020435579863</v>
      </c>
      <c r="N40" s="352">
        <v>243.497</v>
      </c>
      <c r="O40" s="350">
        <v>21.261</v>
      </c>
      <c r="P40" s="351"/>
      <c r="Q40" s="350"/>
      <c r="R40" s="351">
        <f t="shared" si="4"/>
        <v>264.75800000000004</v>
      </c>
      <c r="S40" s="353">
        <f t="shared" si="5"/>
        <v>0.0029543140491470753</v>
      </c>
      <c r="T40" s="352">
        <v>253.05900000000003</v>
      </c>
      <c r="U40" s="350">
        <v>53.907</v>
      </c>
      <c r="V40" s="351"/>
      <c r="W40" s="350"/>
      <c r="X40" s="334">
        <f t="shared" si="6"/>
        <v>306.966</v>
      </c>
      <c r="Y40" s="349">
        <f t="shared" si="7"/>
        <v>-0.13750057009571082</v>
      </c>
    </row>
    <row r="41" spans="1:25" ht="18.75" customHeight="1">
      <c r="A41" s="355" t="s">
        <v>219</v>
      </c>
      <c r="B41" s="352">
        <v>20.136</v>
      </c>
      <c r="C41" s="350">
        <v>4.699</v>
      </c>
      <c r="D41" s="351"/>
      <c r="E41" s="350"/>
      <c r="F41" s="351">
        <f aca="true" t="shared" si="8" ref="F41:F72">SUM(B41:E41)</f>
        <v>24.835</v>
      </c>
      <c r="G41" s="353">
        <f aca="true" t="shared" si="9" ref="G41:G72">F41/$F$9</f>
        <v>0.0005500552126086874</v>
      </c>
      <c r="H41" s="352">
        <v>0.647</v>
      </c>
      <c r="I41" s="350">
        <v>0</v>
      </c>
      <c r="J41" s="351"/>
      <c r="K41" s="350"/>
      <c r="L41" s="351">
        <f aca="true" t="shared" si="10" ref="L41:L72">SUM(H41:K41)</f>
        <v>0.647</v>
      </c>
      <c r="M41" s="354" t="s">
        <v>286</v>
      </c>
      <c r="N41" s="352">
        <v>47.01</v>
      </c>
      <c r="O41" s="350">
        <v>5.502</v>
      </c>
      <c r="P41" s="351"/>
      <c r="Q41" s="350"/>
      <c r="R41" s="351">
        <f aca="true" t="shared" si="11" ref="R41:R72">SUM(N41:Q41)</f>
        <v>52.512</v>
      </c>
      <c r="S41" s="353">
        <f aca="true" t="shared" si="12" ref="S41:S72">R41/$R$9</f>
        <v>0.0005859575134606365</v>
      </c>
      <c r="T41" s="352">
        <v>0.647</v>
      </c>
      <c r="U41" s="350">
        <v>0</v>
      </c>
      <c r="V41" s="351"/>
      <c r="W41" s="350"/>
      <c r="X41" s="334">
        <f aca="true" t="shared" si="13" ref="X41:X72">SUM(T41:W41)</f>
        <v>0.647</v>
      </c>
      <c r="Y41" s="349" t="str">
        <f t="shared" si="7"/>
        <v>  *  </v>
      </c>
    </row>
    <row r="42" spans="1:25" ht="18.75" customHeight="1" thickBot="1">
      <c r="A42" s="355" t="s">
        <v>138</v>
      </c>
      <c r="B42" s="352">
        <v>291.101</v>
      </c>
      <c r="C42" s="350">
        <v>0</v>
      </c>
      <c r="D42" s="351">
        <v>0.03</v>
      </c>
      <c r="E42" s="350">
        <v>0.05</v>
      </c>
      <c r="F42" s="351">
        <f t="shared" si="8"/>
        <v>291.181</v>
      </c>
      <c r="G42" s="353">
        <f t="shared" si="9"/>
        <v>0.006449189726700632</v>
      </c>
      <c r="H42" s="352">
        <v>441.77</v>
      </c>
      <c r="I42" s="350">
        <v>42.82</v>
      </c>
      <c r="J42" s="351">
        <v>0</v>
      </c>
      <c r="K42" s="350">
        <v>0</v>
      </c>
      <c r="L42" s="351">
        <f t="shared" si="10"/>
        <v>484.59</v>
      </c>
      <c r="M42" s="354">
        <f aca="true" t="shared" si="14" ref="M42:M57">IF(ISERROR(F42/L42-1),"         /0",(F42/L42-1))</f>
        <v>-0.399118842733032</v>
      </c>
      <c r="N42" s="352">
        <v>493.7749999999999</v>
      </c>
      <c r="O42" s="350">
        <v>0</v>
      </c>
      <c r="P42" s="351">
        <v>0.09</v>
      </c>
      <c r="Q42" s="350">
        <v>0.08</v>
      </c>
      <c r="R42" s="351">
        <f t="shared" si="11"/>
        <v>493.9449999999999</v>
      </c>
      <c r="S42" s="353">
        <f t="shared" si="12"/>
        <v>0.00551170749516899</v>
      </c>
      <c r="T42" s="352">
        <v>873.0319999999999</v>
      </c>
      <c r="U42" s="350">
        <v>96.52</v>
      </c>
      <c r="V42" s="351">
        <v>0</v>
      </c>
      <c r="W42" s="350">
        <v>0</v>
      </c>
      <c r="X42" s="334">
        <f t="shared" si="13"/>
        <v>969.5519999999999</v>
      </c>
      <c r="Y42" s="349">
        <f t="shared" si="7"/>
        <v>-0.49054305493671313</v>
      </c>
    </row>
    <row r="43" spans="1:25" s="341" customFormat="1" ht="18.75" customHeight="1">
      <c r="A43" s="348" t="s">
        <v>213</v>
      </c>
      <c r="B43" s="345">
        <f>SUM(B44:B51)</f>
        <v>2940.601</v>
      </c>
      <c r="C43" s="344">
        <f>SUM(C44:C51)</f>
        <v>2057.935</v>
      </c>
      <c r="D43" s="343">
        <f>SUM(D44:D51)</f>
        <v>0</v>
      </c>
      <c r="E43" s="344">
        <f>SUM(E44:E51)</f>
        <v>0</v>
      </c>
      <c r="F43" s="343">
        <f t="shared" si="8"/>
        <v>4998.536</v>
      </c>
      <c r="G43" s="346">
        <f t="shared" si="9"/>
        <v>0.11070951408142451</v>
      </c>
      <c r="H43" s="345">
        <f>SUM(H44:H51)</f>
        <v>1949.0159999999998</v>
      </c>
      <c r="I43" s="344">
        <f>SUM(I44:I51)</f>
        <v>1666.8449999999998</v>
      </c>
      <c r="J43" s="343">
        <f>SUM(J44:J51)</f>
        <v>0.5</v>
      </c>
      <c r="K43" s="344">
        <f>SUM(K44:K51)</f>
        <v>0.5</v>
      </c>
      <c r="L43" s="343">
        <f t="shared" si="10"/>
        <v>3616.861</v>
      </c>
      <c r="M43" s="347">
        <f t="shared" si="14"/>
        <v>0.3820094275118675</v>
      </c>
      <c r="N43" s="345">
        <f>SUM(N44:N51)</f>
        <v>5332.331</v>
      </c>
      <c r="O43" s="344">
        <f>SUM(O44:O51)</f>
        <v>3786.295</v>
      </c>
      <c r="P43" s="343">
        <f>SUM(P44:P51)</f>
        <v>0.563</v>
      </c>
      <c r="Q43" s="344">
        <f>SUM(Q44:Q51)</f>
        <v>0</v>
      </c>
      <c r="R43" s="343">
        <f t="shared" si="11"/>
        <v>9119.189</v>
      </c>
      <c r="S43" s="346">
        <f t="shared" si="12"/>
        <v>0.10175688054573409</v>
      </c>
      <c r="T43" s="345">
        <f>SUM(T44:T51)</f>
        <v>3479.4680000000003</v>
      </c>
      <c r="U43" s="344">
        <f>SUM(U44:U51)</f>
        <v>2859.563</v>
      </c>
      <c r="V43" s="343">
        <f>SUM(V44:V51)</f>
        <v>1.633</v>
      </c>
      <c r="W43" s="344">
        <f>SUM(W44:W51)</f>
        <v>0.655</v>
      </c>
      <c r="X43" s="343">
        <f t="shared" si="13"/>
        <v>6341.319</v>
      </c>
      <c r="Y43" s="342">
        <f t="shared" si="7"/>
        <v>0.4380587067138555</v>
      </c>
    </row>
    <row r="44" spans="1:25" s="325" customFormat="1" ht="18.75" customHeight="1">
      <c r="A44" s="340" t="s">
        <v>212</v>
      </c>
      <c r="B44" s="338">
        <v>1463.5359999999998</v>
      </c>
      <c r="C44" s="335">
        <v>1037.84</v>
      </c>
      <c r="D44" s="334"/>
      <c r="E44" s="335"/>
      <c r="F44" s="334">
        <f t="shared" si="8"/>
        <v>2501.3759999999997</v>
      </c>
      <c r="G44" s="337">
        <f t="shared" si="9"/>
        <v>0.055401445842330095</v>
      </c>
      <c r="H44" s="338">
        <v>1173.087</v>
      </c>
      <c r="I44" s="335">
        <v>959.8599999999999</v>
      </c>
      <c r="J44" s="334"/>
      <c r="K44" s="335"/>
      <c r="L44" s="334">
        <f t="shared" si="10"/>
        <v>2132.947</v>
      </c>
      <c r="M44" s="339">
        <f t="shared" si="14"/>
        <v>0.17273237450344503</v>
      </c>
      <c r="N44" s="338">
        <v>2691.8590000000004</v>
      </c>
      <c r="O44" s="335">
        <v>1878.493</v>
      </c>
      <c r="P44" s="334"/>
      <c r="Q44" s="335"/>
      <c r="R44" s="334">
        <f t="shared" si="11"/>
        <v>4570.352000000001</v>
      </c>
      <c r="S44" s="337">
        <f t="shared" si="12"/>
        <v>0.050998478320381006</v>
      </c>
      <c r="T44" s="336">
        <v>2079.071</v>
      </c>
      <c r="U44" s="335">
        <v>1736.164</v>
      </c>
      <c r="V44" s="334">
        <v>0.094</v>
      </c>
      <c r="W44" s="335">
        <v>0</v>
      </c>
      <c r="X44" s="334">
        <f t="shared" si="13"/>
        <v>3815.3289999999997</v>
      </c>
      <c r="Y44" s="333">
        <f t="shared" si="7"/>
        <v>0.19789197733668606</v>
      </c>
    </row>
    <row r="45" spans="1:25" s="325" customFormat="1" ht="18.75" customHeight="1">
      <c r="A45" s="340" t="s">
        <v>211</v>
      </c>
      <c r="B45" s="338">
        <v>875.49</v>
      </c>
      <c r="C45" s="335">
        <v>556.677</v>
      </c>
      <c r="D45" s="334"/>
      <c r="E45" s="335"/>
      <c r="F45" s="334">
        <f t="shared" si="8"/>
        <v>1432.167</v>
      </c>
      <c r="G45" s="337">
        <f t="shared" si="9"/>
        <v>0.03172019020238156</v>
      </c>
      <c r="H45" s="338">
        <v>451.963</v>
      </c>
      <c r="I45" s="335">
        <v>384.51</v>
      </c>
      <c r="J45" s="334"/>
      <c r="K45" s="335"/>
      <c r="L45" s="334">
        <f t="shared" si="10"/>
        <v>836.473</v>
      </c>
      <c r="M45" s="339">
        <f t="shared" si="14"/>
        <v>0.7121497047722998</v>
      </c>
      <c r="N45" s="338">
        <v>1617.2330000000002</v>
      </c>
      <c r="O45" s="335">
        <v>1011.648</v>
      </c>
      <c r="P45" s="334"/>
      <c r="Q45" s="335"/>
      <c r="R45" s="334">
        <f t="shared" si="11"/>
        <v>2628.8810000000003</v>
      </c>
      <c r="S45" s="337">
        <f t="shared" si="12"/>
        <v>0.02933448685907815</v>
      </c>
      <c r="T45" s="336">
        <v>794.788</v>
      </c>
      <c r="U45" s="335">
        <v>700.478</v>
      </c>
      <c r="V45" s="334">
        <v>0.16799999999999998</v>
      </c>
      <c r="W45" s="335">
        <v>0</v>
      </c>
      <c r="X45" s="334">
        <f t="shared" si="13"/>
        <v>1495.434</v>
      </c>
      <c r="Y45" s="333">
        <f t="shared" si="7"/>
        <v>0.7579384981216157</v>
      </c>
    </row>
    <row r="46" spans="1:25" s="325" customFormat="1" ht="18.75" customHeight="1">
      <c r="A46" s="340" t="s">
        <v>208</v>
      </c>
      <c r="B46" s="338">
        <v>185.512</v>
      </c>
      <c r="C46" s="335">
        <v>194.83800000000002</v>
      </c>
      <c r="D46" s="334"/>
      <c r="E46" s="335"/>
      <c r="F46" s="334">
        <f t="shared" si="8"/>
        <v>380.35</v>
      </c>
      <c r="G46" s="337">
        <f t="shared" si="9"/>
        <v>0.00842413932416808</v>
      </c>
      <c r="H46" s="338">
        <v>93.091</v>
      </c>
      <c r="I46" s="335">
        <v>17.099</v>
      </c>
      <c r="J46" s="334"/>
      <c r="K46" s="335"/>
      <c r="L46" s="334">
        <f t="shared" si="10"/>
        <v>110.19</v>
      </c>
      <c r="M46" s="339">
        <f t="shared" si="14"/>
        <v>2.4517651329521737</v>
      </c>
      <c r="N46" s="338">
        <v>279.17</v>
      </c>
      <c r="O46" s="335">
        <v>380.51099999999997</v>
      </c>
      <c r="P46" s="334"/>
      <c r="Q46" s="335"/>
      <c r="R46" s="334">
        <f t="shared" si="11"/>
        <v>659.681</v>
      </c>
      <c r="S46" s="337">
        <f t="shared" si="12"/>
        <v>0.007361080104304277</v>
      </c>
      <c r="T46" s="336">
        <v>162.115</v>
      </c>
      <c r="U46" s="335">
        <v>29.652</v>
      </c>
      <c r="V46" s="334"/>
      <c r="W46" s="335"/>
      <c r="X46" s="334">
        <f t="shared" si="13"/>
        <v>191.767</v>
      </c>
      <c r="Y46" s="333">
        <f t="shared" si="7"/>
        <v>2.4400131409470873</v>
      </c>
    </row>
    <row r="47" spans="1:25" s="325" customFormat="1" ht="18.75" customHeight="1">
      <c r="A47" s="340" t="s">
        <v>210</v>
      </c>
      <c r="B47" s="338">
        <v>89.188</v>
      </c>
      <c r="C47" s="335">
        <v>45.885000000000005</v>
      </c>
      <c r="D47" s="334"/>
      <c r="E47" s="335"/>
      <c r="F47" s="334">
        <f t="shared" si="8"/>
        <v>135.073</v>
      </c>
      <c r="G47" s="337">
        <f t="shared" si="9"/>
        <v>0.0029916491939880508</v>
      </c>
      <c r="H47" s="338">
        <v>88.815</v>
      </c>
      <c r="I47" s="335">
        <v>37.502</v>
      </c>
      <c r="J47" s="334"/>
      <c r="K47" s="335"/>
      <c r="L47" s="334">
        <f t="shared" si="10"/>
        <v>126.31700000000001</v>
      </c>
      <c r="M47" s="339">
        <f t="shared" si="14"/>
        <v>0.06931766903900494</v>
      </c>
      <c r="N47" s="338">
        <v>184.18099999999998</v>
      </c>
      <c r="O47" s="335">
        <v>97.23899999999999</v>
      </c>
      <c r="P47" s="334">
        <v>0.073</v>
      </c>
      <c r="Q47" s="335">
        <v>0</v>
      </c>
      <c r="R47" s="334">
        <f t="shared" si="11"/>
        <v>281.49299999999994</v>
      </c>
      <c r="S47" s="337">
        <f t="shared" si="12"/>
        <v>0.0031410522992187484</v>
      </c>
      <c r="T47" s="336">
        <v>130.327</v>
      </c>
      <c r="U47" s="335">
        <v>64.409</v>
      </c>
      <c r="V47" s="334">
        <v>0</v>
      </c>
      <c r="W47" s="335"/>
      <c r="X47" s="334">
        <f t="shared" si="13"/>
        <v>194.736</v>
      </c>
      <c r="Y47" s="333">
        <f t="shared" si="7"/>
        <v>0.44551084545230446</v>
      </c>
    </row>
    <row r="48" spans="1:25" s="325" customFormat="1" ht="18.75" customHeight="1">
      <c r="A48" s="340" t="s">
        <v>209</v>
      </c>
      <c r="B48" s="338">
        <v>93.388</v>
      </c>
      <c r="C48" s="335">
        <v>40.42100000000001</v>
      </c>
      <c r="D48" s="334">
        <v>0</v>
      </c>
      <c r="E48" s="335"/>
      <c r="F48" s="334">
        <f t="shared" si="8"/>
        <v>133.80900000000003</v>
      </c>
      <c r="G48" s="337">
        <f t="shared" si="9"/>
        <v>0.0029636536317276373</v>
      </c>
      <c r="H48" s="338">
        <v>41.147</v>
      </c>
      <c r="I48" s="335">
        <v>7.876</v>
      </c>
      <c r="J48" s="334"/>
      <c r="K48" s="335"/>
      <c r="L48" s="334">
        <f t="shared" si="10"/>
        <v>49.022999999999996</v>
      </c>
      <c r="M48" s="339">
        <f t="shared" si="14"/>
        <v>1.729514717581544</v>
      </c>
      <c r="N48" s="338">
        <v>154.28</v>
      </c>
      <c r="O48" s="335">
        <v>78.471</v>
      </c>
      <c r="P48" s="334">
        <v>0</v>
      </c>
      <c r="Q48" s="335">
        <v>0</v>
      </c>
      <c r="R48" s="334">
        <f t="shared" si="11"/>
        <v>232.751</v>
      </c>
      <c r="S48" s="337">
        <f t="shared" si="12"/>
        <v>0.0025971625002947254</v>
      </c>
      <c r="T48" s="336">
        <v>71.591</v>
      </c>
      <c r="U48" s="335">
        <v>18.521</v>
      </c>
      <c r="V48" s="334"/>
      <c r="W48" s="335"/>
      <c r="X48" s="334">
        <f t="shared" si="13"/>
        <v>90.112</v>
      </c>
      <c r="Y48" s="333">
        <f t="shared" si="7"/>
        <v>1.582907936789773</v>
      </c>
    </row>
    <row r="49" spans="1:25" s="325" customFormat="1" ht="18.75" customHeight="1">
      <c r="A49" s="340" t="s">
        <v>285</v>
      </c>
      <c r="B49" s="338">
        <v>0</v>
      </c>
      <c r="C49" s="335">
        <v>22.474</v>
      </c>
      <c r="D49" s="334"/>
      <c r="E49" s="335"/>
      <c r="F49" s="334">
        <f t="shared" si="8"/>
        <v>22.474</v>
      </c>
      <c r="G49" s="337">
        <f t="shared" si="9"/>
        <v>0.0004977628688611895</v>
      </c>
      <c r="H49" s="338">
        <v>0</v>
      </c>
      <c r="I49" s="335">
        <v>0</v>
      </c>
      <c r="J49" s="334"/>
      <c r="K49" s="335"/>
      <c r="L49" s="334">
        <f t="shared" si="10"/>
        <v>0</v>
      </c>
      <c r="M49" s="339" t="str">
        <f t="shared" si="14"/>
        <v>         /0</v>
      </c>
      <c r="N49" s="338">
        <v>0</v>
      </c>
      <c r="O49" s="335">
        <v>29.761</v>
      </c>
      <c r="P49" s="334"/>
      <c r="Q49" s="335"/>
      <c r="R49" s="334">
        <f t="shared" si="11"/>
        <v>29.761</v>
      </c>
      <c r="S49" s="337">
        <f t="shared" si="12"/>
        <v>0.00033208945684990105</v>
      </c>
      <c r="T49" s="336">
        <v>0</v>
      </c>
      <c r="U49" s="335">
        <v>0</v>
      </c>
      <c r="V49" s="334">
        <v>0</v>
      </c>
      <c r="W49" s="335"/>
      <c r="X49" s="334">
        <f t="shared" si="13"/>
        <v>0</v>
      </c>
      <c r="Y49" s="333" t="str">
        <f t="shared" si="7"/>
        <v>         /0</v>
      </c>
    </row>
    <row r="50" spans="1:25" s="325" customFormat="1" ht="18.75" customHeight="1">
      <c r="A50" s="340" t="s">
        <v>205</v>
      </c>
      <c r="B50" s="338">
        <v>21.393</v>
      </c>
      <c r="C50" s="335">
        <v>0</v>
      </c>
      <c r="D50" s="334"/>
      <c r="E50" s="335"/>
      <c r="F50" s="334">
        <f t="shared" si="8"/>
        <v>21.393</v>
      </c>
      <c r="G50" s="337">
        <f t="shared" si="9"/>
        <v>0.0004738204615799336</v>
      </c>
      <c r="H50" s="338">
        <v>22.189</v>
      </c>
      <c r="I50" s="335">
        <v>77.916</v>
      </c>
      <c r="J50" s="334"/>
      <c r="K50" s="335"/>
      <c r="L50" s="334">
        <f t="shared" si="10"/>
        <v>100.10499999999999</v>
      </c>
      <c r="M50" s="339">
        <f t="shared" si="14"/>
        <v>-0.7862943908895659</v>
      </c>
      <c r="N50" s="338">
        <v>35.045</v>
      </c>
      <c r="O50" s="335">
        <v>0</v>
      </c>
      <c r="P50" s="334"/>
      <c r="Q50" s="335"/>
      <c r="R50" s="334">
        <f t="shared" si="11"/>
        <v>35.045</v>
      </c>
      <c r="S50" s="337">
        <f t="shared" si="12"/>
        <v>0.0003910512084709782</v>
      </c>
      <c r="T50" s="336">
        <v>38.166</v>
      </c>
      <c r="U50" s="335">
        <v>81.979</v>
      </c>
      <c r="V50" s="334"/>
      <c r="W50" s="335"/>
      <c r="X50" s="334">
        <f t="shared" si="13"/>
        <v>120.145</v>
      </c>
      <c r="Y50" s="333">
        <f t="shared" si="7"/>
        <v>-0.7083107911273877</v>
      </c>
    </row>
    <row r="51" spans="1:25" s="325" customFormat="1" ht="18.75" customHeight="1" thickBot="1">
      <c r="A51" s="340" t="s">
        <v>138</v>
      </c>
      <c r="B51" s="338">
        <v>212.094</v>
      </c>
      <c r="C51" s="335">
        <v>159.79999999999998</v>
      </c>
      <c r="D51" s="334">
        <v>0</v>
      </c>
      <c r="E51" s="335">
        <v>0</v>
      </c>
      <c r="F51" s="334">
        <f t="shared" si="8"/>
        <v>371.894</v>
      </c>
      <c r="G51" s="337">
        <f t="shared" si="9"/>
        <v>0.008236852556387968</v>
      </c>
      <c r="H51" s="338">
        <v>78.72400000000002</v>
      </c>
      <c r="I51" s="335">
        <v>182.082</v>
      </c>
      <c r="J51" s="334">
        <v>0.5</v>
      </c>
      <c r="K51" s="335">
        <v>0.5</v>
      </c>
      <c r="L51" s="334">
        <f t="shared" si="10"/>
        <v>261.80600000000004</v>
      </c>
      <c r="M51" s="339">
        <f t="shared" si="14"/>
        <v>0.4204945646776619</v>
      </c>
      <c r="N51" s="338">
        <v>370.56299999999993</v>
      </c>
      <c r="O51" s="335">
        <v>310.172</v>
      </c>
      <c r="P51" s="334">
        <v>0.49</v>
      </c>
      <c r="Q51" s="335">
        <v>0</v>
      </c>
      <c r="R51" s="334">
        <f t="shared" si="11"/>
        <v>681.2249999999999</v>
      </c>
      <c r="S51" s="337">
        <f t="shared" si="12"/>
        <v>0.007601479797136313</v>
      </c>
      <c r="T51" s="336">
        <v>203.40999999999997</v>
      </c>
      <c r="U51" s="335">
        <v>228.35999999999999</v>
      </c>
      <c r="V51" s="334">
        <v>1.371</v>
      </c>
      <c r="W51" s="335">
        <v>0.655</v>
      </c>
      <c r="X51" s="334">
        <f t="shared" si="13"/>
        <v>433.79599999999994</v>
      </c>
      <c r="Y51" s="333">
        <f t="shared" si="7"/>
        <v>0.5703810085846803</v>
      </c>
    </row>
    <row r="52" spans="1:25" s="341" customFormat="1" ht="18.75" customHeight="1">
      <c r="A52" s="348" t="s">
        <v>204</v>
      </c>
      <c r="B52" s="345">
        <f>SUM(B53:B56)</f>
        <v>765.962</v>
      </c>
      <c r="C52" s="344">
        <f>SUM(C53:C56)</f>
        <v>154.56</v>
      </c>
      <c r="D52" s="343">
        <f>SUM(D53:D56)</f>
        <v>0</v>
      </c>
      <c r="E52" s="344">
        <f>SUM(E53:E56)</f>
        <v>0</v>
      </c>
      <c r="F52" s="343">
        <f t="shared" si="8"/>
        <v>920.5219999999999</v>
      </c>
      <c r="G52" s="346">
        <f t="shared" si="9"/>
        <v>0.02038807829357657</v>
      </c>
      <c r="H52" s="345">
        <f>SUM(H53:H56)</f>
        <v>833.7359999999999</v>
      </c>
      <c r="I52" s="344">
        <f>SUM(I53:I56)</f>
        <v>346.08</v>
      </c>
      <c r="J52" s="343">
        <f>SUM(J53:J56)</f>
        <v>78.72999999999999</v>
      </c>
      <c r="K52" s="344">
        <f>SUM(K53:K56)</f>
        <v>5.079</v>
      </c>
      <c r="L52" s="343">
        <f t="shared" si="10"/>
        <v>1263.6249999999998</v>
      </c>
      <c r="M52" s="347">
        <f t="shared" si="14"/>
        <v>-0.27152280146404184</v>
      </c>
      <c r="N52" s="345">
        <f>SUM(N53:N56)</f>
        <v>1411.226</v>
      </c>
      <c r="O52" s="344">
        <f>SUM(O53:O56)</f>
        <v>289.488</v>
      </c>
      <c r="P52" s="343">
        <f>SUM(P53:P56)</f>
        <v>0.159</v>
      </c>
      <c r="Q52" s="344">
        <f>SUM(Q53:Q56)</f>
        <v>0</v>
      </c>
      <c r="R52" s="343">
        <f t="shared" si="11"/>
        <v>1700.8730000000003</v>
      </c>
      <c r="S52" s="346">
        <f t="shared" si="12"/>
        <v>0.01897926785862914</v>
      </c>
      <c r="T52" s="345">
        <f>SUM(T53:T56)</f>
        <v>1509.674</v>
      </c>
      <c r="U52" s="344">
        <f>SUM(U53:U56)</f>
        <v>711.4639999999999</v>
      </c>
      <c r="V52" s="343">
        <f>SUM(V53:V56)</f>
        <v>166.74999999999997</v>
      </c>
      <c r="W52" s="344">
        <f>SUM(W53:W56)</f>
        <v>5.6339999999999995</v>
      </c>
      <c r="X52" s="343">
        <f t="shared" si="13"/>
        <v>2393.522</v>
      </c>
      <c r="Y52" s="342">
        <f t="shared" si="7"/>
        <v>-0.28938484793538544</v>
      </c>
    </row>
    <row r="53" spans="1:25" ht="18.75" customHeight="1">
      <c r="A53" s="340" t="s">
        <v>203</v>
      </c>
      <c r="B53" s="338">
        <v>506.98199999999997</v>
      </c>
      <c r="C53" s="335">
        <v>68.75</v>
      </c>
      <c r="D53" s="334">
        <v>0</v>
      </c>
      <c r="E53" s="335">
        <v>0</v>
      </c>
      <c r="F53" s="334">
        <f t="shared" si="8"/>
        <v>575.732</v>
      </c>
      <c r="G53" s="337">
        <f t="shared" si="9"/>
        <v>0.012751535641861277</v>
      </c>
      <c r="H53" s="338">
        <v>439.431</v>
      </c>
      <c r="I53" s="335">
        <v>61.023</v>
      </c>
      <c r="J53" s="334">
        <v>0</v>
      </c>
      <c r="K53" s="335">
        <v>0</v>
      </c>
      <c r="L53" s="334">
        <f t="shared" si="10"/>
        <v>500.454</v>
      </c>
      <c r="M53" s="339">
        <f t="shared" si="14"/>
        <v>0.15041941916739598</v>
      </c>
      <c r="N53" s="338">
        <v>1009.664</v>
      </c>
      <c r="O53" s="335">
        <v>150.111</v>
      </c>
      <c r="P53" s="334">
        <v>0</v>
      </c>
      <c r="Q53" s="335">
        <v>0</v>
      </c>
      <c r="R53" s="334">
        <f t="shared" si="11"/>
        <v>1159.775</v>
      </c>
      <c r="S53" s="337">
        <f t="shared" si="12"/>
        <v>0.01294140149249333</v>
      </c>
      <c r="T53" s="336">
        <v>864.937</v>
      </c>
      <c r="U53" s="335">
        <v>134.966</v>
      </c>
      <c r="V53" s="334">
        <v>0</v>
      </c>
      <c r="W53" s="335">
        <v>0</v>
      </c>
      <c r="X53" s="334">
        <f t="shared" si="13"/>
        <v>999.903</v>
      </c>
      <c r="Y53" s="333">
        <f t="shared" si="7"/>
        <v>0.15988750908838156</v>
      </c>
    </row>
    <row r="54" spans="1:25" ht="18.75" customHeight="1">
      <c r="A54" s="340" t="s">
        <v>201</v>
      </c>
      <c r="B54" s="338">
        <v>82.774</v>
      </c>
      <c r="C54" s="335">
        <v>23.03</v>
      </c>
      <c r="D54" s="334">
        <v>0</v>
      </c>
      <c r="E54" s="335">
        <v>0</v>
      </c>
      <c r="F54" s="334">
        <f t="shared" si="8"/>
        <v>105.804</v>
      </c>
      <c r="G54" s="337">
        <f t="shared" si="9"/>
        <v>0.0023433880295892716</v>
      </c>
      <c r="H54" s="338">
        <v>79.33</v>
      </c>
      <c r="I54" s="335">
        <v>6.651000000000001</v>
      </c>
      <c r="J54" s="334"/>
      <c r="K54" s="335">
        <v>0</v>
      </c>
      <c r="L54" s="334">
        <f t="shared" si="10"/>
        <v>85.981</v>
      </c>
      <c r="M54" s="339">
        <f t="shared" si="14"/>
        <v>0.2305509356718345</v>
      </c>
      <c r="N54" s="338">
        <v>98.564</v>
      </c>
      <c r="O54" s="335">
        <v>42.166000000000004</v>
      </c>
      <c r="P54" s="334">
        <v>0.159</v>
      </c>
      <c r="Q54" s="335">
        <v>0</v>
      </c>
      <c r="R54" s="334">
        <f t="shared" si="11"/>
        <v>140.88899999999998</v>
      </c>
      <c r="S54" s="337">
        <f t="shared" si="12"/>
        <v>0.0015721162422675885</v>
      </c>
      <c r="T54" s="336">
        <v>168.03199999999998</v>
      </c>
      <c r="U54" s="335">
        <v>14.351</v>
      </c>
      <c r="V54" s="334">
        <v>0</v>
      </c>
      <c r="W54" s="335">
        <v>0</v>
      </c>
      <c r="X54" s="334">
        <f t="shared" si="13"/>
        <v>182.38299999999998</v>
      </c>
      <c r="Y54" s="333">
        <f t="shared" si="7"/>
        <v>-0.227510239441176</v>
      </c>
    </row>
    <row r="55" spans="1:25" ht="18.75" customHeight="1">
      <c r="A55" s="340" t="s">
        <v>202</v>
      </c>
      <c r="B55" s="338">
        <v>17.650000000000002</v>
      </c>
      <c r="C55" s="335">
        <v>2.645</v>
      </c>
      <c r="D55" s="334"/>
      <c r="E55" s="335"/>
      <c r="F55" s="334">
        <f t="shared" si="8"/>
        <v>20.295</v>
      </c>
      <c r="G55" s="337">
        <f t="shared" si="9"/>
        <v>0.00044950153170498537</v>
      </c>
      <c r="H55" s="338">
        <v>23.16</v>
      </c>
      <c r="I55" s="335">
        <v>6.232</v>
      </c>
      <c r="J55" s="334">
        <v>78.487</v>
      </c>
      <c r="K55" s="335">
        <v>4.236</v>
      </c>
      <c r="L55" s="334">
        <f t="shared" si="10"/>
        <v>112.115</v>
      </c>
      <c r="M55" s="339">
        <f t="shared" si="14"/>
        <v>-0.8189805110823707</v>
      </c>
      <c r="N55" s="338">
        <v>41.393</v>
      </c>
      <c r="O55" s="335">
        <v>12.238</v>
      </c>
      <c r="P55" s="334"/>
      <c r="Q55" s="335"/>
      <c r="R55" s="334">
        <f t="shared" si="11"/>
        <v>53.631</v>
      </c>
      <c r="S55" s="337">
        <f t="shared" si="12"/>
        <v>0.0005984439252819812</v>
      </c>
      <c r="T55" s="336">
        <v>29.349</v>
      </c>
      <c r="U55" s="335">
        <v>6.278</v>
      </c>
      <c r="V55" s="334">
        <v>166.22699999999998</v>
      </c>
      <c r="W55" s="335">
        <v>4.7909999999999995</v>
      </c>
      <c r="X55" s="334">
        <f t="shared" si="13"/>
        <v>206.64499999999998</v>
      </c>
      <c r="Y55" s="333">
        <f t="shared" si="7"/>
        <v>-0.7404679522853201</v>
      </c>
    </row>
    <row r="56" spans="1:25" ht="18.75" customHeight="1" thickBot="1">
      <c r="A56" s="340" t="s">
        <v>138</v>
      </c>
      <c r="B56" s="338">
        <v>158.55599999999998</v>
      </c>
      <c r="C56" s="335">
        <v>60.135</v>
      </c>
      <c r="D56" s="334">
        <v>0</v>
      </c>
      <c r="E56" s="335">
        <v>0</v>
      </c>
      <c r="F56" s="334">
        <f t="shared" si="8"/>
        <v>218.69099999999997</v>
      </c>
      <c r="G56" s="337">
        <f t="shared" si="9"/>
        <v>0.004843653090421037</v>
      </c>
      <c r="H56" s="338">
        <v>291.815</v>
      </c>
      <c r="I56" s="335">
        <v>272.174</v>
      </c>
      <c r="J56" s="334">
        <v>0.243</v>
      </c>
      <c r="K56" s="335">
        <v>0.843</v>
      </c>
      <c r="L56" s="334">
        <f t="shared" si="10"/>
        <v>565.075</v>
      </c>
      <c r="M56" s="339">
        <f t="shared" si="14"/>
        <v>-0.6129876565057737</v>
      </c>
      <c r="N56" s="338">
        <v>261.605</v>
      </c>
      <c r="O56" s="335">
        <v>84.973</v>
      </c>
      <c r="P56" s="334">
        <v>0</v>
      </c>
      <c r="Q56" s="335">
        <v>0</v>
      </c>
      <c r="R56" s="334">
        <f t="shared" si="11"/>
        <v>346.57800000000003</v>
      </c>
      <c r="S56" s="337">
        <f t="shared" si="12"/>
        <v>0.0038673061985862373</v>
      </c>
      <c r="T56" s="336">
        <v>447.356</v>
      </c>
      <c r="U56" s="335">
        <v>555.8689999999999</v>
      </c>
      <c r="V56" s="334">
        <v>0.523</v>
      </c>
      <c r="W56" s="335">
        <v>0.843</v>
      </c>
      <c r="X56" s="334">
        <f t="shared" si="13"/>
        <v>1004.5909999999999</v>
      </c>
      <c r="Y56" s="333">
        <f t="shared" si="7"/>
        <v>-0.6550058680597377</v>
      </c>
    </row>
    <row r="57" spans="1:25" s="325" customFormat="1" ht="18.75" customHeight="1" thickBot="1">
      <c r="A57" s="385" t="s">
        <v>197</v>
      </c>
      <c r="B57" s="382">
        <v>58.129000000000005</v>
      </c>
      <c r="C57" s="381">
        <v>0</v>
      </c>
      <c r="D57" s="380">
        <v>0</v>
      </c>
      <c r="E57" s="381">
        <v>0</v>
      </c>
      <c r="F57" s="380">
        <f t="shared" si="8"/>
        <v>58.129000000000005</v>
      </c>
      <c r="G57" s="383">
        <f t="shared" si="9"/>
        <v>0.0012874636381610789</v>
      </c>
      <c r="H57" s="382">
        <v>36.35299999999999</v>
      </c>
      <c r="I57" s="381">
        <v>0.452</v>
      </c>
      <c r="J57" s="380"/>
      <c r="K57" s="381"/>
      <c r="L57" s="380">
        <f t="shared" si="10"/>
        <v>36.804999999999986</v>
      </c>
      <c r="M57" s="384">
        <f t="shared" si="14"/>
        <v>0.5793778019290865</v>
      </c>
      <c r="N57" s="382">
        <v>88.40200000000002</v>
      </c>
      <c r="O57" s="381">
        <v>0</v>
      </c>
      <c r="P57" s="380">
        <v>0</v>
      </c>
      <c r="Q57" s="381">
        <v>0</v>
      </c>
      <c r="R57" s="380">
        <f t="shared" si="11"/>
        <v>88.40200000000002</v>
      </c>
      <c r="S57" s="383">
        <f t="shared" si="12"/>
        <v>0.0009864376924312004</v>
      </c>
      <c r="T57" s="382">
        <v>69.27499999999999</v>
      </c>
      <c r="U57" s="381">
        <v>1.849</v>
      </c>
      <c r="V57" s="380"/>
      <c r="W57" s="381"/>
      <c r="X57" s="380">
        <f t="shared" si="13"/>
        <v>71.124</v>
      </c>
      <c r="Y57" s="377">
        <f t="shared" si="7"/>
        <v>0.2429278443282159</v>
      </c>
    </row>
    <row r="58" ht="15" thickTop="1">
      <c r="A58" s="223" t="s">
        <v>90</v>
      </c>
    </row>
    <row r="59" ht="14.25">
      <c r="A59" s="223" t="s">
        <v>196</v>
      </c>
    </row>
    <row r="60" ht="14.25">
      <c r="A60" s="230" t="s">
        <v>33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8:Y65536 M58:M65536 Y3 M3 M5:M8 Y5:Y8">
    <cfRule type="cellIs" priority="3" dxfId="52" operator="lessThan" stopIfTrue="1">
      <formula>0</formula>
    </cfRule>
  </conditionalFormatting>
  <conditionalFormatting sqref="Y9:Y45 M9:M45 M47:M57 Y47:Y57">
    <cfRule type="cellIs" priority="4" dxfId="52" operator="lessThan" stopIfTrue="1">
      <formula>0</formula>
    </cfRule>
    <cfRule type="cellIs" priority="5" dxfId="54" operator="greaterThanOrEqual" stopIfTrue="1">
      <formula>0</formula>
    </cfRule>
  </conditionalFormatting>
  <conditionalFormatting sqref="Y46 M46">
    <cfRule type="cellIs" priority="1" dxfId="52" operator="lessThan" stopIfTrue="1">
      <formula>0</formula>
    </cfRule>
    <cfRule type="cellIs" priority="2" dxfId="54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T45" sqref="T45:W45"/>
    </sheetView>
  </sheetViews>
  <sheetFormatPr defaultColWidth="8.00390625" defaultRowHeight="15"/>
  <cols>
    <col min="1" max="1" width="20.28125" style="230" customWidth="1"/>
    <col min="2" max="2" width="8.57421875" style="230" customWidth="1"/>
    <col min="3" max="3" width="9.7109375" style="230" bestFit="1" customWidth="1"/>
    <col min="4" max="4" width="8.00390625" style="230" bestFit="1" customWidth="1"/>
    <col min="5" max="5" width="9.7109375" style="230" bestFit="1" customWidth="1"/>
    <col min="6" max="6" width="9.421875" style="230" bestFit="1" customWidth="1"/>
    <col min="7" max="7" width="10.140625" style="230" bestFit="1" customWidth="1"/>
    <col min="8" max="8" width="9.28125" style="230" bestFit="1" customWidth="1"/>
    <col min="9" max="9" width="9.7109375" style="230" bestFit="1" customWidth="1"/>
    <col min="10" max="10" width="8.57421875" style="230" customWidth="1"/>
    <col min="11" max="11" width="9.7109375" style="230" bestFit="1" customWidth="1"/>
    <col min="12" max="12" width="9.28125" style="230" bestFit="1" customWidth="1"/>
    <col min="13" max="13" width="10.57421875" style="230" customWidth="1"/>
    <col min="14" max="14" width="9.7109375" style="230" customWidth="1"/>
    <col min="15" max="15" width="10.8515625" style="230" customWidth="1"/>
    <col min="16" max="16" width="9.57421875" style="230" customWidth="1"/>
    <col min="17" max="17" width="10.140625" style="230" customWidth="1"/>
    <col min="18" max="18" width="10.57421875" style="230" customWidth="1"/>
    <col min="19" max="19" width="10.140625" style="230" bestFit="1" customWidth="1"/>
    <col min="20" max="20" width="10.421875" style="230" customWidth="1"/>
    <col min="21" max="23" width="10.28125" style="230" customWidth="1"/>
    <col min="24" max="24" width="10.421875" style="230" customWidth="1"/>
    <col min="25" max="25" width="8.7109375" style="230" bestFit="1" customWidth="1"/>
    <col min="26" max="16384" width="8.00390625" style="230" customWidth="1"/>
  </cols>
  <sheetData>
    <row r="1" spans="24:25" ht="18.75" thickBot="1">
      <c r="X1" s="541" t="s">
        <v>32</v>
      </c>
      <c r="Y1" s="542"/>
    </row>
    <row r="2" ht="5.25" customHeight="1" thickBot="1"/>
    <row r="3" spans="1:25" ht="24.75" customHeight="1" thickTop="1">
      <c r="A3" s="602" t="s">
        <v>299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4"/>
    </row>
    <row r="4" spans="1:25" ht="21" customHeight="1" thickBot="1">
      <c r="A4" s="557" t="s">
        <v>119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9"/>
    </row>
    <row r="5" spans="1:25" s="376" customFormat="1" ht="15.75" customHeight="1" thickBot="1" thickTop="1">
      <c r="A5" s="546" t="s">
        <v>298</v>
      </c>
      <c r="B5" s="616" t="s">
        <v>76</v>
      </c>
      <c r="C5" s="617"/>
      <c r="D5" s="617"/>
      <c r="E5" s="617"/>
      <c r="F5" s="617"/>
      <c r="G5" s="617"/>
      <c r="H5" s="617"/>
      <c r="I5" s="617"/>
      <c r="J5" s="618"/>
      <c r="K5" s="618"/>
      <c r="L5" s="618"/>
      <c r="M5" s="619"/>
      <c r="N5" s="616" t="s">
        <v>75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20"/>
    </row>
    <row r="6" spans="1:25" s="269" customFormat="1" ht="26.25" customHeight="1">
      <c r="A6" s="547"/>
      <c r="B6" s="608" t="s">
        <v>74</v>
      </c>
      <c r="C6" s="609"/>
      <c r="D6" s="609"/>
      <c r="E6" s="609"/>
      <c r="F6" s="609"/>
      <c r="G6" s="625" t="s">
        <v>72</v>
      </c>
      <c r="H6" s="608" t="s">
        <v>73</v>
      </c>
      <c r="I6" s="609"/>
      <c r="J6" s="609"/>
      <c r="K6" s="609"/>
      <c r="L6" s="609"/>
      <c r="M6" s="622" t="s">
        <v>71</v>
      </c>
      <c r="N6" s="608" t="s">
        <v>117</v>
      </c>
      <c r="O6" s="609"/>
      <c r="P6" s="609"/>
      <c r="Q6" s="609"/>
      <c r="R6" s="609"/>
      <c r="S6" s="625" t="s">
        <v>72</v>
      </c>
      <c r="T6" s="608" t="s">
        <v>116</v>
      </c>
      <c r="U6" s="609"/>
      <c r="V6" s="609"/>
      <c r="W6" s="609"/>
      <c r="X6" s="609"/>
      <c r="Y6" s="630" t="s">
        <v>71</v>
      </c>
    </row>
    <row r="7" spans="1:25" s="269" customFormat="1" ht="26.25" customHeight="1">
      <c r="A7" s="548"/>
      <c r="B7" s="597" t="s">
        <v>26</v>
      </c>
      <c r="C7" s="598"/>
      <c r="D7" s="599" t="s">
        <v>25</v>
      </c>
      <c r="E7" s="621"/>
      <c r="F7" s="600" t="s">
        <v>21</v>
      </c>
      <c r="G7" s="626"/>
      <c r="H7" s="597" t="s">
        <v>26</v>
      </c>
      <c r="I7" s="598"/>
      <c r="J7" s="599" t="s">
        <v>25</v>
      </c>
      <c r="K7" s="621"/>
      <c r="L7" s="600" t="s">
        <v>21</v>
      </c>
      <c r="M7" s="623"/>
      <c r="N7" s="597" t="s">
        <v>26</v>
      </c>
      <c r="O7" s="598"/>
      <c r="P7" s="599" t="s">
        <v>25</v>
      </c>
      <c r="Q7" s="621"/>
      <c r="R7" s="600" t="s">
        <v>21</v>
      </c>
      <c r="S7" s="626"/>
      <c r="T7" s="597" t="s">
        <v>26</v>
      </c>
      <c r="U7" s="598"/>
      <c r="V7" s="599" t="s">
        <v>25</v>
      </c>
      <c r="W7" s="621"/>
      <c r="X7" s="600" t="s">
        <v>21</v>
      </c>
      <c r="Y7" s="631"/>
    </row>
    <row r="8" spans="1:25" s="372" customFormat="1" ht="15" thickBot="1">
      <c r="A8" s="549"/>
      <c r="B8" s="375" t="s">
        <v>39</v>
      </c>
      <c r="C8" s="373" t="s">
        <v>38</v>
      </c>
      <c r="D8" s="374" t="s">
        <v>39</v>
      </c>
      <c r="E8" s="413" t="s">
        <v>38</v>
      </c>
      <c r="F8" s="601"/>
      <c r="G8" s="627"/>
      <c r="H8" s="375" t="s">
        <v>39</v>
      </c>
      <c r="I8" s="373" t="s">
        <v>38</v>
      </c>
      <c r="J8" s="374" t="s">
        <v>39</v>
      </c>
      <c r="K8" s="413" t="s">
        <v>38</v>
      </c>
      <c r="L8" s="601"/>
      <c r="M8" s="624"/>
      <c r="N8" s="375" t="s">
        <v>39</v>
      </c>
      <c r="O8" s="373" t="s">
        <v>38</v>
      </c>
      <c r="P8" s="374" t="s">
        <v>39</v>
      </c>
      <c r="Q8" s="413" t="s">
        <v>38</v>
      </c>
      <c r="R8" s="601"/>
      <c r="S8" s="627"/>
      <c r="T8" s="375" t="s">
        <v>39</v>
      </c>
      <c r="U8" s="373" t="s">
        <v>38</v>
      </c>
      <c r="V8" s="374" t="s">
        <v>39</v>
      </c>
      <c r="W8" s="413" t="s">
        <v>38</v>
      </c>
      <c r="X8" s="601"/>
      <c r="Y8" s="632"/>
    </row>
    <row r="9" spans="1:25" s="258" customFormat="1" ht="18" customHeight="1" thickBot="1" thickTop="1">
      <c r="A9" s="440" t="s">
        <v>28</v>
      </c>
      <c r="B9" s="438">
        <f>B10+B14+B24+B32+B40+B45</f>
        <v>24369.356</v>
      </c>
      <c r="C9" s="437">
        <f>C10+C14+C24+C32+C40+C45</f>
        <v>14698.931</v>
      </c>
      <c r="D9" s="435">
        <f>D10+D14+D24+D32+D40+D45</f>
        <v>4065.8109999999997</v>
      </c>
      <c r="E9" s="436">
        <f>E10+E14+E24+E32+E40+E45</f>
        <v>2015.915</v>
      </c>
      <c r="F9" s="435">
        <f aca="true" t="shared" si="0" ref="F9:F45">SUM(B9:E9)</f>
        <v>45150.013</v>
      </c>
      <c r="G9" s="439">
        <f aca="true" t="shared" si="1" ref="G9:G45">F9/$F$9</f>
        <v>1</v>
      </c>
      <c r="H9" s="438">
        <f>H10+H14+H24+H32+H40+H45</f>
        <v>23610.193999999996</v>
      </c>
      <c r="I9" s="437">
        <f>I10+I14+I24+I32+I40+I45</f>
        <v>14199.845</v>
      </c>
      <c r="J9" s="435">
        <f>J10+J14+J24+J32+J40+J45</f>
        <v>1695.424</v>
      </c>
      <c r="K9" s="436">
        <f>K10+K14+K24+K32+K40+K45</f>
        <v>828.6</v>
      </c>
      <c r="L9" s="435">
        <f aca="true" t="shared" si="2" ref="L9:L45">SUM(H9:K9)</f>
        <v>40334.062999999995</v>
      </c>
      <c r="M9" s="434">
        <f aca="true" t="shared" si="3" ref="M9:M21">IF(ISERROR(F9/L9-1),"         /0",(F9/L9-1))</f>
        <v>0.11940155892551685</v>
      </c>
      <c r="N9" s="438">
        <f>N10+N14+N24+N32+N40+N45</f>
        <v>47383.738</v>
      </c>
      <c r="O9" s="437">
        <f>O10+O14+O24+O32+O40+O45</f>
        <v>29447.904999999995</v>
      </c>
      <c r="P9" s="435">
        <f>P10+P14+P24+P32+P40+P45</f>
        <v>8393.345</v>
      </c>
      <c r="Q9" s="436">
        <f>Q10+Q14+Q24+Q32+Q40+Q45</f>
        <v>4392.4310000000005</v>
      </c>
      <c r="R9" s="435">
        <f aca="true" t="shared" si="4" ref="R9:R45">SUM(N9:Q9)</f>
        <v>89617.419</v>
      </c>
      <c r="S9" s="439">
        <f aca="true" t="shared" si="5" ref="S9:S45">R9/$R$9</f>
        <v>1</v>
      </c>
      <c r="T9" s="438">
        <f>T10+T14+T24+T32+T40+T45</f>
        <v>50813.007</v>
      </c>
      <c r="U9" s="437">
        <f>U10+U14+U24+U32+U40+U45</f>
        <v>28930.255999999998</v>
      </c>
      <c r="V9" s="435">
        <f>V10+V14+V24+V32+V40+V45</f>
        <v>3061.221</v>
      </c>
      <c r="W9" s="436">
        <f>W10+W14+W24+W32+W40+W45</f>
        <v>1592.895</v>
      </c>
      <c r="X9" s="435">
        <f aca="true" t="shared" si="6" ref="X9:X44">SUM(T9:W9)</f>
        <v>84397.379</v>
      </c>
      <c r="Y9" s="434">
        <f>IF(ISERROR(R9/X9-1),"         /0",(R9/X9-1))</f>
        <v>0.06185073590970158</v>
      </c>
    </row>
    <row r="10" spans="1:25" s="388" customFormat="1" ht="18.75" customHeight="1">
      <c r="A10" s="397" t="s">
        <v>256</v>
      </c>
      <c r="B10" s="394">
        <f>SUM(B11:B13)</f>
        <v>14751.488</v>
      </c>
      <c r="C10" s="393">
        <f>SUM(C11:C13)</f>
        <v>6125.81</v>
      </c>
      <c r="D10" s="392">
        <f>SUM(D11:D13)</f>
        <v>3864.174</v>
      </c>
      <c r="E10" s="391">
        <f>SUM(E11:E13)</f>
        <v>1803.512</v>
      </c>
      <c r="F10" s="392">
        <f t="shared" si="0"/>
        <v>26544.983999999997</v>
      </c>
      <c r="G10" s="395">
        <f t="shared" si="1"/>
        <v>0.5879286014823517</v>
      </c>
      <c r="H10" s="394">
        <f>SUM(H11:H13)</f>
        <v>16071.718999999997</v>
      </c>
      <c r="I10" s="393">
        <f>SUM(I11:I13)</f>
        <v>8169.537</v>
      </c>
      <c r="J10" s="392">
        <f>SUM(J11:J13)</f>
        <v>1421.49</v>
      </c>
      <c r="K10" s="391">
        <f>SUM(K11:K13)</f>
        <v>467.81600000000003</v>
      </c>
      <c r="L10" s="392">
        <f t="shared" si="2"/>
        <v>26130.561999999998</v>
      </c>
      <c r="M10" s="396">
        <f t="shared" si="3"/>
        <v>0.015859666546781392</v>
      </c>
      <c r="N10" s="394">
        <f>SUM(N11:N13)</f>
        <v>29930.343</v>
      </c>
      <c r="O10" s="393">
        <f>SUM(O11:O13)</f>
        <v>13073.029999999997</v>
      </c>
      <c r="P10" s="392">
        <f>SUM(P11:P13)</f>
        <v>7978.29</v>
      </c>
      <c r="Q10" s="391">
        <f>SUM(Q11:Q13)</f>
        <v>3843.2090000000003</v>
      </c>
      <c r="R10" s="392">
        <f t="shared" si="4"/>
        <v>54824.872</v>
      </c>
      <c r="S10" s="395">
        <f t="shared" si="5"/>
        <v>0.611765799682314</v>
      </c>
      <c r="T10" s="394">
        <f>SUM(T11:T13)</f>
        <v>36234.225999999995</v>
      </c>
      <c r="U10" s="393">
        <f>SUM(U11:U13)</f>
        <v>15941.654999999997</v>
      </c>
      <c r="V10" s="392">
        <f>SUM(V11:V13)</f>
        <v>2598.4730000000004</v>
      </c>
      <c r="W10" s="391">
        <f>SUM(W11:W13)</f>
        <v>1024.361</v>
      </c>
      <c r="X10" s="392">
        <f t="shared" si="6"/>
        <v>55798.71499999999</v>
      </c>
      <c r="Y10" s="389">
        <f aca="true" t="shared" si="7" ref="Y10:Y45">IF(ISERROR(R10/X10-1),"         /0",IF(R10/X10&gt;5,"  *  ",(R10/X10-1)))</f>
        <v>-0.017452785427047646</v>
      </c>
    </row>
    <row r="11" spans="1:25" ht="18.75" customHeight="1">
      <c r="A11" s="340" t="s">
        <v>278</v>
      </c>
      <c r="B11" s="338">
        <v>14524.639</v>
      </c>
      <c r="C11" s="335">
        <v>5900.876</v>
      </c>
      <c r="D11" s="334">
        <v>3864.174</v>
      </c>
      <c r="E11" s="387">
        <v>1803.512</v>
      </c>
      <c r="F11" s="334">
        <f t="shared" si="0"/>
        <v>26093.200999999997</v>
      </c>
      <c r="G11" s="337">
        <f t="shared" si="1"/>
        <v>0.5779223363678765</v>
      </c>
      <c r="H11" s="338">
        <v>15907.167999999998</v>
      </c>
      <c r="I11" s="335">
        <v>8109.369000000001</v>
      </c>
      <c r="J11" s="334">
        <v>1421.49</v>
      </c>
      <c r="K11" s="387">
        <v>467.81600000000003</v>
      </c>
      <c r="L11" s="334">
        <f t="shared" si="2"/>
        <v>25905.842999999997</v>
      </c>
      <c r="M11" s="339">
        <f t="shared" si="3"/>
        <v>0.007232268025402666</v>
      </c>
      <c r="N11" s="338">
        <v>29541.154</v>
      </c>
      <c r="O11" s="335">
        <v>12516.891999999998</v>
      </c>
      <c r="P11" s="334">
        <v>7978.29</v>
      </c>
      <c r="Q11" s="387">
        <v>3843.2090000000003</v>
      </c>
      <c r="R11" s="334">
        <f t="shared" si="4"/>
        <v>53879.545</v>
      </c>
      <c r="S11" s="337">
        <f t="shared" si="5"/>
        <v>0.6012173258415309</v>
      </c>
      <c r="T11" s="338">
        <v>35913.501</v>
      </c>
      <c r="U11" s="335">
        <v>15810.911999999998</v>
      </c>
      <c r="V11" s="334">
        <v>2598.4330000000004</v>
      </c>
      <c r="W11" s="387">
        <v>1024.361</v>
      </c>
      <c r="X11" s="334">
        <f t="shared" si="6"/>
        <v>55347.20699999999</v>
      </c>
      <c r="Y11" s="333">
        <f t="shared" si="7"/>
        <v>-0.026517363378426473</v>
      </c>
    </row>
    <row r="12" spans="1:25" ht="18.75" customHeight="1">
      <c r="A12" s="340" t="s">
        <v>276</v>
      </c>
      <c r="B12" s="338">
        <v>138.17600000000002</v>
      </c>
      <c r="C12" s="335">
        <v>166.584</v>
      </c>
      <c r="D12" s="334"/>
      <c r="E12" s="387"/>
      <c r="F12" s="334">
        <f t="shared" si="0"/>
        <v>304.76</v>
      </c>
      <c r="G12" s="337">
        <f t="shared" si="1"/>
        <v>0.006749942685509304</v>
      </c>
      <c r="H12" s="338">
        <v>76.042</v>
      </c>
      <c r="I12" s="335">
        <v>3.275</v>
      </c>
      <c r="J12" s="334"/>
      <c r="K12" s="387"/>
      <c r="L12" s="334">
        <f t="shared" si="2"/>
        <v>79.31700000000001</v>
      </c>
      <c r="M12" s="339">
        <f t="shared" si="3"/>
        <v>2.8423036675618083</v>
      </c>
      <c r="N12" s="338">
        <v>211.773</v>
      </c>
      <c r="O12" s="335">
        <v>437.657</v>
      </c>
      <c r="P12" s="334"/>
      <c r="Q12" s="387"/>
      <c r="R12" s="334">
        <f t="shared" si="4"/>
        <v>649.43</v>
      </c>
      <c r="S12" s="337">
        <f t="shared" si="5"/>
        <v>0.007246693859817587</v>
      </c>
      <c r="T12" s="338">
        <v>150.347</v>
      </c>
      <c r="U12" s="335">
        <v>35.782000000000004</v>
      </c>
      <c r="V12" s="334">
        <v>0.04</v>
      </c>
      <c r="W12" s="387">
        <v>0</v>
      </c>
      <c r="X12" s="334">
        <f t="shared" si="6"/>
        <v>186.169</v>
      </c>
      <c r="Y12" s="333">
        <f t="shared" si="7"/>
        <v>2.4883895815092734</v>
      </c>
    </row>
    <row r="13" spans="1:25" ht="18.75" customHeight="1" thickBot="1">
      <c r="A13" s="363" t="s">
        <v>277</v>
      </c>
      <c r="B13" s="360">
        <v>88.673</v>
      </c>
      <c r="C13" s="359">
        <v>58.35</v>
      </c>
      <c r="D13" s="358"/>
      <c r="E13" s="401"/>
      <c r="F13" s="358">
        <f t="shared" si="0"/>
        <v>147.023</v>
      </c>
      <c r="G13" s="361">
        <f t="shared" si="1"/>
        <v>0.0032563224289658566</v>
      </c>
      <c r="H13" s="360">
        <v>88.509</v>
      </c>
      <c r="I13" s="359">
        <v>56.893</v>
      </c>
      <c r="J13" s="358"/>
      <c r="K13" s="401"/>
      <c r="L13" s="358">
        <f t="shared" si="2"/>
        <v>145.402</v>
      </c>
      <c r="M13" s="362">
        <f t="shared" si="3"/>
        <v>0.01114840236035275</v>
      </c>
      <c r="N13" s="360">
        <v>177.41599999999997</v>
      </c>
      <c r="O13" s="359">
        <v>118.481</v>
      </c>
      <c r="P13" s="358"/>
      <c r="Q13" s="401"/>
      <c r="R13" s="358">
        <f t="shared" si="4"/>
        <v>295.89699999999993</v>
      </c>
      <c r="S13" s="361">
        <f t="shared" si="5"/>
        <v>0.0033017799809655305</v>
      </c>
      <c r="T13" s="360">
        <v>170.37800000000001</v>
      </c>
      <c r="U13" s="359">
        <v>94.961</v>
      </c>
      <c r="V13" s="358"/>
      <c r="W13" s="401"/>
      <c r="X13" s="358">
        <f t="shared" si="6"/>
        <v>265.339</v>
      </c>
      <c r="Y13" s="357">
        <f t="shared" si="7"/>
        <v>0.11516588213568268</v>
      </c>
    </row>
    <row r="14" spans="1:25" s="388" customFormat="1" ht="18.75" customHeight="1">
      <c r="A14" s="397" t="s">
        <v>239</v>
      </c>
      <c r="B14" s="394">
        <f>SUM(B15:B23)</f>
        <v>3996.311</v>
      </c>
      <c r="C14" s="393">
        <f>SUM(C15:C23)</f>
        <v>5115.934</v>
      </c>
      <c r="D14" s="392">
        <f>SUM(D15:D23)</f>
        <v>0.11800000000000001</v>
      </c>
      <c r="E14" s="391">
        <f>SUM(E15:E23)</f>
        <v>198.167</v>
      </c>
      <c r="F14" s="392">
        <f t="shared" si="0"/>
        <v>9310.53</v>
      </c>
      <c r="G14" s="395">
        <f t="shared" si="1"/>
        <v>0.20621322966175007</v>
      </c>
      <c r="H14" s="394">
        <f>SUM(H15:H23)</f>
        <v>2061.4100000000003</v>
      </c>
      <c r="I14" s="393">
        <f>SUM(I15:I23)</f>
        <v>3243.395</v>
      </c>
      <c r="J14" s="392">
        <f>SUM(J15:J23)</f>
        <v>103.523</v>
      </c>
      <c r="K14" s="391">
        <f>SUM(K15:K23)</f>
        <v>293.403</v>
      </c>
      <c r="L14" s="392">
        <f t="shared" si="2"/>
        <v>5701.731000000001</v>
      </c>
      <c r="M14" s="396">
        <f t="shared" si="3"/>
        <v>0.6329304206038482</v>
      </c>
      <c r="N14" s="394">
        <f>SUM(N15:N23)</f>
        <v>6180.411999999999</v>
      </c>
      <c r="O14" s="393">
        <f>SUM(O15:O23)</f>
        <v>9905.088</v>
      </c>
      <c r="P14" s="392">
        <f>SUM(P15:P23)</f>
        <v>11.265</v>
      </c>
      <c r="Q14" s="391">
        <f>SUM(Q15:Q23)</f>
        <v>520.77</v>
      </c>
      <c r="R14" s="392">
        <f t="shared" si="4"/>
        <v>16617.535</v>
      </c>
      <c r="S14" s="395">
        <f t="shared" si="5"/>
        <v>0.18542751158678203</v>
      </c>
      <c r="T14" s="394">
        <f>SUM(T15:T23)</f>
        <v>3837.743000000001</v>
      </c>
      <c r="U14" s="393">
        <f>SUM(U15:U23)</f>
        <v>7873.396000000001</v>
      </c>
      <c r="V14" s="392">
        <f>SUM(V15:V23)</f>
        <v>187.66700000000003</v>
      </c>
      <c r="W14" s="391">
        <f>SUM(W15:W23)</f>
        <v>499.58699999999993</v>
      </c>
      <c r="X14" s="392">
        <f t="shared" si="6"/>
        <v>12398.393</v>
      </c>
      <c r="Y14" s="389">
        <f t="shared" si="7"/>
        <v>0.3402974885535568</v>
      </c>
    </row>
    <row r="15" spans="1:25" ht="18.75" customHeight="1">
      <c r="A15" s="355" t="s">
        <v>275</v>
      </c>
      <c r="B15" s="352">
        <v>1200.6070000000002</v>
      </c>
      <c r="C15" s="350">
        <v>2524.9249999999997</v>
      </c>
      <c r="D15" s="351">
        <v>0</v>
      </c>
      <c r="E15" s="398">
        <v>0.03</v>
      </c>
      <c r="F15" s="351">
        <f t="shared" si="0"/>
        <v>3725.5620000000004</v>
      </c>
      <c r="G15" s="353">
        <f t="shared" si="1"/>
        <v>0.08251519218831677</v>
      </c>
      <c r="H15" s="352">
        <v>585.324</v>
      </c>
      <c r="I15" s="350">
        <v>1661.6429999999998</v>
      </c>
      <c r="J15" s="351">
        <v>103.523</v>
      </c>
      <c r="K15" s="350">
        <v>95.88</v>
      </c>
      <c r="L15" s="351">
        <f t="shared" si="2"/>
        <v>2446.37</v>
      </c>
      <c r="M15" s="354">
        <f t="shared" si="3"/>
        <v>0.5228939203799918</v>
      </c>
      <c r="N15" s="352">
        <v>1964.8580000000004</v>
      </c>
      <c r="O15" s="350">
        <v>4777.609000000001</v>
      </c>
      <c r="P15" s="351">
        <v>0</v>
      </c>
      <c r="Q15" s="350">
        <v>0.03</v>
      </c>
      <c r="R15" s="351">
        <f t="shared" si="4"/>
        <v>6742.497000000001</v>
      </c>
      <c r="S15" s="353">
        <f t="shared" si="5"/>
        <v>0.07523645598407606</v>
      </c>
      <c r="T15" s="356">
        <v>1051.395</v>
      </c>
      <c r="U15" s="350">
        <v>4086.832</v>
      </c>
      <c r="V15" s="351">
        <v>187.66700000000003</v>
      </c>
      <c r="W15" s="398">
        <v>225.456</v>
      </c>
      <c r="X15" s="351">
        <f t="shared" si="6"/>
        <v>5551.35</v>
      </c>
      <c r="Y15" s="349">
        <f t="shared" si="7"/>
        <v>0.21456888864870716</v>
      </c>
    </row>
    <row r="16" spans="1:25" ht="18.75" customHeight="1">
      <c r="A16" s="355" t="s">
        <v>271</v>
      </c>
      <c r="B16" s="352">
        <v>1361.3410000000001</v>
      </c>
      <c r="C16" s="350">
        <v>412.418</v>
      </c>
      <c r="D16" s="351"/>
      <c r="E16" s="398">
        <v>51.688</v>
      </c>
      <c r="F16" s="351">
        <f t="shared" si="0"/>
        <v>1825.4470000000001</v>
      </c>
      <c r="G16" s="353">
        <f t="shared" si="1"/>
        <v>0.04043070818163441</v>
      </c>
      <c r="H16" s="352">
        <v>123.09</v>
      </c>
      <c r="I16" s="350">
        <v>207.627</v>
      </c>
      <c r="J16" s="351">
        <v>0</v>
      </c>
      <c r="K16" s="350">
        <v>43.704</v>
      </c>
      <c r="L16" s="351">
        <f t="shared" si="2"/>
        <v>374.421</v>
      </c>
      <c r="M16" s="354">
        <f t="shared" si="3"/>
        <v>3.8753862630568268</v>
      </c>
      <c r="N16" s="352">
        <v>1505.8609999999999</v>
      </c>
      <c r="O16" s="350">
        <v>925.299</v>
      </c>
      <c r="P16" s="351">
        <v>11.084</v>
      </c>
      <c r="Q16" s="350">
        <v>131.791</v>
      </c>
      <c r="R16" s="351">
        <f t="shared" si="4"/>
        <v>2574.035</v>
      </c>
      <c r="S16" s="353">
        <f t="shared" si="5"/>
        <v>0.028722485301657705</v>
      </c>
      <c r="T16" s="356">
        <v>216.17000000000002</v>
      </c>
      <c r="U16" s="350">
        <v>509.155</v>
      </c>
      <c r="V16" s="351">
        <v>0</v>
      </c>
      <c r="W16" s="350">
        <v>43.704</v>
      </c>
      <c r="X16" s="351">
        <f t="shared" si="6"/>
        <v>769.029</v>
      </c>
      <c r="Y16" s="349">
        <f t="shared" si="7"/>
        <v>2.347123450481061</v>
      </c>
    </row>
    <row r="17" spans="1:25" ht="18.75" customHeight="1">
      <c r="A17" s="355" t="s">
        <v>273</v>
      </c>
      <c r="B17" s="352">
        <v>311.722</v>
      </c>
      <c r="C17" s="350">
        <v>1071.837</v>
      </c>
      <c r="D17" s="351"/>
      <c r="E17" s="398">
        <v>90.109</v>
      </c>
      <c r="F17" s="351">
        <f t="shared" si="0"/>
        <v>1473.668</v>
      </c>
      <c r="G17" s="353">
        <f t="shared" si="1"/>
        <v>0.032639370447135864</v>
      </c>
      <c r="H17" s="352">
        <v>228.955</v>
      </c>
      <c r="I17" s="350">
        <v>870.921</v>
      </c>
      <c r="J17" s="351">
        <v>0</v>
      </c>
      <c r="K17" s="350">
        <v>68.31700000000001</v>
      </c>
      <c r="L17" s="351">
        <f t="shared" si="2"/>
        <v>1168.193</v>
      </c>
      <c r="M17" s="354">
        <f t="shared" si="3"/>
        <v>0.26149360593669013</v>
      </c>
      <c r="N17" s="352">
        <v>566.196</v>
      </c>
      <c r="O17" s="350">
        <v>2103.8519999999994</v>
      </c>
      <c r="P17" s="351">
        <v>0</v>
      </c>
      <c r="Q17" s="350">
        <v>286.261</v>
      </c>
      <c r="R17" s="351">
        <f t="shared" si="4"/>
        <v>2956.3089999999993</v>
      </c>
      <c r="S17" s="353">
        <f t="shared" si="5"/>
        <v>0.03298810692149034</v>
      </c>
      <c r="T17" s="356">
        <v>434.795</v>
      </c>
      <c r="U17" s="350">
        <v>1598.417</v>
      </c>
      <c r="V17" s="351">
        <v>0</v>
      </c>
      <c r="W17" s="350">
        <v>94.61300000000001</v>
      </c>
      <c r="X17" s="351">
        <f t="shared" si="6"/>
        <v>2127.825</v>
      </c>
      <c r="Y17" s="349">
        <f t="shared" si="7"/>
        <v>0.38935720747711833</v>
      </c>
    </row>
    <row r="18" spans="1:25" ht="18.75" customHeight="1">
      <c r="A18" s="355" t="s">
        <v>274</v>
      </c>
      <c r="B18" s="352">
        <v>538.722</v>
      </c>
      <c r="C18" s="350">
        <v>693.276</v>
      </c>
      <c r="D18" s="351">
        <v>0.11800000000000001</v>
      </c>
      <c r="E18" s="398">
        <v>5.072</v>
      </c>
      <c r="F18" s="351">
        <f t="shared" si="0"/>
        <v>1237.1879999999999</v>
      </c>
      <c r="G18" s="353">
        <f t="shared" si="1"/>
        <v>0.027401719684997654</v>
      </c>
      <c r="H18" s="352">
        <v>629.6210000000001</v>
      </c>
      <c r="I18" s="350">
        <v>179.88599999999997</v>
      </c>
      <c r="J18" s="351">
        <v>0</v>
      </c>
      <c r="K18" s="350"/>
      <c r="L18" s="351">
        <f t="shared" si="2"/>
        <v>809.5070000000001</v>
      </c>
      <c r="M18" s="354">
        <f t="shared" si="3"/>
        <v>0.5283227939968398</v>
      </c>
      <c r="N18" s="352">
        <v>1049.67</v>
      </c>
      <c r="O18" s="350">
        <v>1279.026</v>
      </c>
      <c r="P18" s="351">
        <v>0.11800000000000001</v>
      </c>
      <c r="Q18" s="350">
        <v>24.554000000000002</v>
      </c>
      <c r="R18" s="351">
        <f t="shared" si="4"/>
        <v>2353.368</v>
      </c>
      <c r="S18" s="353">
        <f t="shared" si="5"/>
        <v>0.02626016265877954</v>
      </c>
      <c r="T18" s="356">
        <v>1180.3470000000002</v>
      </c>
      <c r="U18" s="350">
        <v>995.673</v>
      </c>
      <c r="V18" s="351">
        <v>0</v>
      </c>
      <c r="W18" s="350"/>
      <c r="X18" s="351">
        <f t="shared" si="6"/>
        <v>2176.0200000000004</v>
      </c>
      <c r="Y18" s="349">
        <f t="shared" si="7"/>
        <v>0.08150108914440102</v>
      </c>
    </row>
    <row r="19" spans="1:25" ht="18.75" customHeight="1">
      <c r="A19" s="355" t="s">
        <v>272</v>
      </c>
      <c r="B19" s="352">
        <v>360.11699999999996</v>
      </c>
      <c r="C19" s="350">
        <v>33.891</v>
      </c>
      <c r="D19" s="351"/>
      <c r="E19" s="398">
        <v>51.268</v>
      </c>
      <c r="F19" s="351">
        <f t="shared" si="0"/>
        <v>445.27599999999995</v>
      </c>
      <c r="G19" s="353">
        <f t="shared" si="1"/>
        <v>0.009862145554642475</v>
      </c>
      <c r="H19" s="352">
        <v>311.41799999999995</v>
      </c>
      <c r="I19" s="350">
        <v>84.481</v>
      </c>
      <c r="J19" s="351">
        <v>0</v>
      </c>
      <c r="K19" s="350"/>
      <c r="L19" s="351">
        <f t="shared" si="2"/>
        <v>395.89899999999994</v>
      </c>
      <c r="M19" s="354">
        <f t="shared" si="3"/>
        <v>0.1247212041455017</v>
      </c>
      <c r="N19" s="352">
        <v>596.502</v>
      </c>
      <c r="O19" s="350">
        <v>52.294999999999995</v>
      </c>
      <c r="P19" s="351">
        <v>0</v>
      </c>
      <c r="Q19" s="350">
        <v>78.045</v>
      </c>
      <c r="R19" s="351">
        <f t="shared" si="4"/>
        <v>726.8419999999999</v>
      </c>
      <c r="S19" s="353">
        <f t="shared" si="5"/>
        <v>0.008110499143029325</v>
      </c>
      <c r="T19" s="356">
        <v>576.9400000000002</v>
      </c>
      <c r="U19" s="350">
        <v>155.551</v>
      </c>
      <c r="V19" s="351">
        <v>0</v>
      </c>
      <c r="W19" s="350">
        <v>5.698</v>
      </c>
      <c r="X19" s="351">
        <f t="shared" si="6"/>
        <v>738.1890000000002</v>
      </c>
      <c r="Y19" s="349">
        <f t="shared" si="7"/>
        <v>-0.015371402174782278</v>
      </c>
    </row>
    <row r="20" spans="1:25" ht="18.75" customHeight="1">
      <c r="A20" s="355" t="s">
        <v>270</v>
      </c>
      <c r="B20" s="352">
        <v>148.97299999999998</v>
      </c>
      <c r="C20" s="350">
        <v>255.18699999999998</v>
      </c>
      <c r="D20" s="351"/>
      <c r="E20" s="350"/>
      <c r="F20" s="351">
        <f t="shared" si="0"/>
        <v>404.15999999999997</v>
      </c>
      <c r="G20" s="353">
        <f t="shared" si="1"/>
        <v>0.008951492439215909</v>
      </c>
      <c r="H20" s="352">
        <v>149.766</v>
      </c>
      <c r="I20" s="350">
        <v>235.922</v>
      </c>
      <c r="J20" s="351">
        <v>0</v>
      </c>
      <c r="K20" s="350">
        <v>85.502</v>
      </c>
      <c r="L20" s="351">
        <f t="shared" si="2"/>
        <v>471.19</v>
      </c>
      <c r="M20" s="354">
        <f t="shared" si="3"/>
        <v>-0.14225683906704312</v>
      </c>
      <c r="N20" s="352">
        <v>282.436</v>
      </c>
      <c r="O20" s="350">
        <v>511.79499999999996</v>
      </c>
      <c r="P20" s="351">
        <v>0</v>
      </c>
      <c r="Q20" s="350"/>
      <c r="R20" s="351">
        <f t="shared" si="4"/>
        <v>794.231</v>
      </c>
      <c r="S20" s="353">
        <f t="shared" si="5"/>
        <v>0.008862462330007518</v>
      </c>
      <c r="T20" s="356">
        <v>328.18100000000004</v>
      </c>
      <c r="U20" s="350">
        <v>523.066</v>
      </c>
      <c r="V20" s="351">
        <v>0</v>
      </c>
      <c r="W20" s="350">
        <v>130.11599999999999</v>
      </c>
      <c r="X20" s="351">
        <f t="shared" si="6"/>
        <v>981.363</v>
      </c>
      <c r="Y20" s="349">
        <f t="shared" si="7"/>
        <v>-0.1906858114683354</v>
      </c>
    </row>
    <row r="21" spans="1:25" ht="18.75" customHeight="1">
      <c r="A21" s="355" t="s">
        <v>297</v>
      </c>
      <c r="B21" s="352">
        <v>25.066</v>
      </c>
      <c r="C21" s="350">
        <v>85.263</v>
      </c>
      <c r="D21" s="351"/>
      <c r="E21" s="350"/>
      <c r="F21" s="351">
        <f t="shared" si="0"/>
        <v>110.32900000000001</v>
      </c>
      <c r="G21" s="353">
        <f t="shared" si="1"/>
        <v>0.00244360948467501</v>
      </c>
      <c r="H21" s="352">
        <v>1.104</v>
      </c>
      <c r="I21" s="350">
        <v>0.425</v>
      </c>
      <c r="J21" s="351"/>
      <c r="K21" s="350"/>
      <c r="L21" s="351">
        <f t="shared" si="2"/>
        <v>1.5290000000000001</v>
      </c>
      <c r="M21" s="354">
        <f t="shared" si="3"/>
        <v>71.1576193590582</v>
      </c>
      <c r="N21" s="352">
        <v>116.367</v>
      </c>
      <c r="O21" s="350">
        <v>160.106</v>
      </c>
      <c r="P21" s="351"/>
      <c r="Q21" s="350"/>
      <c r="R21" s="351">
        <f t="shared" si="4"/>
        <v>276.473</v>
      </c>
      <c r="S21" s="353">
        <f t="shared" si="5"/>
        <v>0.0030850364034697322</v>
      </c>
      <c r="T21" s="356">
        <v>1.5030000000000001</v>
      </c>
      <c r="U21" s="350">
        <v>1.193</v>
      </c>
      <c r="V21" s="351"/>
      <c r="W21" s="350"/>
      <c r="X21" s="351">
        <f t="shared" si="6"/>
        <v>2.696</v>
      </c>
      <c r="Y21" s="349" t="str">
        <f t="shared" si="7"/>
        <v>  *  </v>
      </c>
    </row>
    <row r="22" spans="1:25" ht="18.75" customHeight="1">
      <c r="A22" s="355" t="s">
        <v>296</v>
      </c>
      <c r="B22" s="352">
        <v>11.204</v>
      </c>
      <c r="C22" s="350">
        <v>38.997</v>
      </c>
      <c r="D22" s="351"/>
      <c r="E22" s="350"/>
      <c r="F22" s="351">
        <f t="shared" si="0"/>
        <v>50.201</v>
      </c>
      <c r="G22" s="353">
        <f t="shared" si="1"/>
        <v>0.0011118712191732923</v>
      </c>
      <c r="H22" s="352">
        <v>1.303</v>
      </c>
      <c r="I22" s="350">
        <v>0.959</v>
      </c>
      <c r="J22" s="351"/>
      <c r="K22" s="350"/>
      <c r="L22" s="351">
        <f t="shared" si="2"/>
        <v>2.262</v>
      </c>
      <c r="M22" s="354" t="s">
        <v>286</v>
      </c>
      <c r="N22" s="352">
        <v>40.099999999999994</v>
      </c>
      <c r="O22" s="350">
        <v>94.962</v>
      </c>
      <c r="P22" s="351"/>
      <c r="Q22" s="350"/>
      <c r="R22" s="351">
        <f t="shared" si="4"/>
        <v>135.062</v>
      </c>
      <c r="S22" s="353">
        <f t="shared" si="5"/>
        <v>0.001507095400727843</v>
      </c>
      <c r="T22" s="356">
        <v>1.657</v>
      </c>
      <c r="U22" s="350">
        <v>0.959</v>
      </c>
      <c r="V22" s="351"/>
      <c r="W22" s="350"/>
      <c r="X22" s="351">
        <f t="shared" si="6"/>
        <v>2.616</v>
      </c>
      <c r="Y22" s="349" t="str">
        <f t="shared" si="7"/>
        <v>  *  </v>
      </c>
    </row>
    <row r="23" spans="1:25" ht="18.75" customHeight="1" thickBot="1">
      <c r="A23" s="355" t="s">
        <v>197</v>
      </c>
      <c r="B23" s="352">
        <v>38.559</v>
      </c>
      <c r="C23" s="350">
        <v>0.14</v>
      </c>
      <c r="D23" s="351">
        <v>0</v>
      </c>
      <c r="E23" s="350">
        <v>0</v>
      </c>
      <c r="F23" s="351">
        <f t="shared" si="0"/>
        <v>38.699</v>
      </c>
      <c r="G23" s="353">
        <f t="shared" si="1"/>
        <v>0.0008571204619586709</v>
      </c>
      <c r="H23" s="352">
        <v>30.829</v>
      </c>
      <c r="I23" s="350">
        <v>1.531</v>
      </c>
      <c r="J23" s="351">
        <v>0</v>
      </c>
      <c r="K23" s="350">
        <v>0</v>
      </c>
      <c r="L23" s="351">
        <f t="shared" si="2"/>
        <v>32.36</v>
      </c>
      <c r="M23" s="354" t="s">
        <v>286</v>
      </c>
      <c r="N23" s="352">
        <v>58.422000000000004</v>
      </c>
      <c r="O23" s="350">
        <v>0.14400000000000002</v>
      </c>
      <c r="P23" s="351">
        <v>0.063</v>
      </c>
      <c r="Q23" s="350">
        <v>0.089</v>
      </c>
      <c r="R23" s="351">
        <f t="shared" si="4"/>
        <v>58.718</v>
      </c>
      <c r="S23" s="353">
        <f t="shared" si="5"/>
        <v>0.0006552074435439834</v>
      </c>
      <c r="T23" s="356">
        <v>46.754999999999995</v>
      </c>
      <c r="U23" s="350">
        <v>2.55</v>
      </c>
      <c r="V23" s="351">
        <v>0</v>
      </c>
      <c r="W23" s="350">
        <v>0</v>
      </c>
      <c r="X23" s="351">
        <f t="shared" si="6"/>
        <v>49.30499999999999</v>
      </c>
      <c r="Y23" s="349">
        <f t="shared" si="7"/>
        <v>0.19091370043606148</v>
      </c>
    </row>
    <row r="24" spans="1:25" s="388" customFormat="1" ht="18.75" customHeight="1">
      <c r="A24" s="397" t="s">
        <v>224</v>
      </c>
      <c r="B24" s="394">
        <f>SUM(B25:B31)</f>
        <v>1856.8650000000002</v>
      </c>
      <c r="C24" s="393">
        <f>SUM(C25:C31)</f>
        <v>1244.692</v>
      </c>
      <c r="D24" s="392">
        <f>SUM(D25:D31)</f>
        <v>201.519</v>
      </c>
      <c r="E24" s="393">
        <f>SUM(E25:E31)</f>
        <v>14.236</v>
      </c>
      <c r="F24" s="392">
        <f t="shared" si="0"/>
        <v>3317.312</v>
      </c>
      <c r="G24" s="395">
        <f t="shared" si="1"/>
        <v>0.07347311284273605</v>
      </c>
      <c r="H24" s="394">
        <f>SUM(H25:H31)</f>
        <v>2657.9600000000005</v>
      </c>
      <c r="I24" s="393">
        <f>SUM(I25:I31)</f>
        <v>773.536</v>
      </c>
      <c r="J24" s="392">
        <f>SUM(J25:J31)</f>
        <v>91.181</v>
      </c>
      <c r="K24" s="393">
        <f>SUM(K25:K31)</f>
        <v>61.802</v>
      </c>
      <c r="L24" s="392">
        <f t="shared" si="2"/>
        <v>3584.4790000000007</v>
      </c>
      <c r="M24" s="396">
        <f aca="true" t="shared" si="8" ref="M24:M45">IF(ISERROR(F24/L24-1),"         /0",(F24/L24-1))</f>
        <v>-0.07453440234968622</v>
      </c>
      <c r="N24" s="394">
        <f>SUM(N25:N31)</f>
        <v>4441.023999999999</v>
      </c>
      <c r="O24" s="393">
        <f>SUM(O25:O31)</f>
        <v>2394.004</v>
      </c>
      <c r="P24" s="392">
        <f>SUM(P25:P31)</f>
        <v>403.068</v>
      </c>
      <c r="Q24" s="393">
        <f>SUM(Q25:Q31)</f>
        <v>28.451999999999998</v>
      </c>
      <c r="R24" s="392">
        <f t="shared" si="4"/>
        <v>7266.548</v>
      </c>
      <c r="S24" s="395">
        <f t="shared" si="5"/>
        <v>0.08108410263410956</v>
      </c>
      <c r="T24" s="394">
        <f>SUM(T25:T31)</f>
        <v>5682.621</v>
      </c>
      <c r="U24" s="393">
        <f>SUM(U25:U31)</f>
        <v>1542.329</v>
      </c>
      <c r="V24" s="392">
        <f>SUM(V25:V31)</f>
        <v>106.698</v>
      </c>
      <c r="W24" s="393">
        <f>SUM(W25:W31)</f>
        <v>62.658</v>
      </c>
      <c r="X24" s="392">
        <f t="shared" si="6"/>
        <v>7394.3060000000005</v>
      </c>
      <c r="Y24" s="389">
        <f t="shared" si="7"/>
        <v>-0.017277889229902144</v>
      </c>
    </row>
    <row r="25" spans="1:25" ht="18.75" customHeight="1">
      <c r="A25" s="355" t="s">
        <v>269</v>
      </c>
      <c r="B25" s="352">
        <v>574.7470000000001</v>
      </c>
      <c r="C25" s="350">
        <v>562.519</v>
      </c>
      <c r="D25" s="351"/>
      <c r="E25" s="350"/>
      <c r="F25" s="351">
        <f t="shared" si="0"/>
        <v>1137.266</v>
      </c>
      <c r="G25" s="353">
        <f t="shared" si="1"/>
        <v>0.02518860847282591</v>
      </c>
      <c r="H25" s="352">
        <v>300.401</v>
      </c>
      <c r="I25" s="350">
        <v>477.35499999999996</v>
      </c>
      <c r="J25" s="351">
        <v>0</v>
      </c>
      <c r="K25" s="350"/>
      <c r="L25" s="351">
        <f t="shared" si="2"/>
        <v>777.756</v>
      </c>
      <c r="M25" s="354">
        <f t="shared" si="8"/>
        <v>0.4622400855795392</v>
      </c>
      <c r="N25" s="352">
        <v>1058.2359999999999</v>
      </c>
      <c r="O25" s="350">
        <v>1155.75</v>
      </c>
      <c r="P25" s="351">
        <v>0</v>
      </c>
      <c r="Q25" s="350">
        <v>0</v>
      </c>
      <c r="R25" s="351">
        <f t="shared" si="4"/>
        <v>2213.986</v>
      </c>
      <c r="S25" s="353">
        <f t="shared" si="5"/>
        <v>0.024704862343781626</v>
      </c>
      <c r="T25" s="352">
        <v>735.284</v>
      </c>
      <c r="U25" s="350">
        <v>933.615</v>
      </c>
      <c r="V25" s="351">
        <v>0</v>
      </c>
      <c r="W25" s="350"/>
      <c r="X25" s="334">
        <f t="shared" si="6"/>
        <v>1668.899</v>
      </c>
      <c r="Y25" s="349">
        <f t="shared" si="7"/>
        <v>0.32661473222765425</v>
      </c>
    </row>
    <row r="26" spans="1:25" ht="18.75" customHeight="1">
      <c r="A26" s="355" t="s">
        <v>295</v>
      </c>
      <c r="B26" s="352">
        <v>529.067</v>
      </c>
      <c r="C26" s="350">
        <v>300.158</v>
      </c>
      <c r="D26" s="351"/>
      <c r="E26" s="350"/>
      <c r="F26" s="351">
        <f t="shared" si="0"/>
        <v>829.225</v>
      </c>
      <c r="G26" s="353">
        <f t="shared" si="1"/>
        <v>0.018365996926733998</v>
      </c>
      <c r="H26" s="352">
        <v>1467.7410000000002</v>
      </c>
      <c r="I26" s="350"/>
      <c r="J26" s="351"/>
      <c r="K26" s="350"/>
      <c r="L26" s="351">
        <f t="shared" si="2"/>
        <v>1467.7410000000002</v>
      </c>
      <c r="M26" s="354">
        <f t="shared" si="8"/>
        <v>-0.43503315639475904</v>
      </c>
      <c r="N26" s="352">
        <v>2117.7960000000003</v>
      </c>
      <c r="O26" s="350">
        <v>355.403</v>
      </c>
      <c r="P26" s="351"/>
      <c r="Q26" s="350"/>
      <c r="R26" s="351">
        <f t="shared" si="4"/>
        <v>2473.1990000000005</v>
      </c>
      <c r="S26" s="353">
        <f t="shared" si="5"/>
        <v>0.027597302261070482</v>
      </c>
      <c r="T26" s="352">
        <v>3255.4030000000002</v>
      </c>
      <c r="U26" s="350"/>
      <c r="V26" s="351"/>
      <c r="W26" s="350"/>
      <c r="X26" s="334">
        <f t="shared" si="6"/>
        <v>3255.4030000000002</v>
      </c>
      <c r="Y26" s="349">
        <f t="shared" si="7"/>
        <v>-0.24027869974930893</v>
      </c>
    </row>
    <row r="27" spans="1:25" ht="18.75" customHeight="1">
      <c r="A27" s="355" t="s">
        <v>267</v>
      </c>
      <c r="B27" s="352">
        <v>68.375</v>
      </c>
      <c r="C27" s="350">
        <v>120.927</v>
      </c>
      <c r="D27" s="351">
        <v>201.489</v>
      </c>
      <c r="E27" s="350">
        <v>14.186</v>
      </c>
      <c r="F27" s="351">
        <f t="shared" si="0"/>
        <v>404.97700000000003</v>
      </c>
      <c r="G27" s="353">
        <f t="shared" si="1"/>
        <v>0.008969587672101003</v>
      </c>
      <c r="H27" s="352">
        <v>0.864</v>
      </c>
      <c r="I27" s="350"/>
      <c r="J27" s="351">
        <v>91.181</v>
      </c>
      <c r="K27" s="350">
        <v>61.802</v>
      </c>
      <c r="L27" s="351">
        <f t="shared" si="2"/>
        <v>153.847</v>
      </c>
      <c r="M27" s="354">
        <f t="shared" si="8"/>
        <v>1.6323360221518781</v>
      </c>
      <c r="N27" s="352">
        <v>149.10500000000002</v>
      </c>
      <c r="O27" s="350">
        <v>270.979</v>
      </c>
      <c r="P27" s="351">
        <v>402.978</v>
      </c>
      <c r="Q27" s="350">
        <v>28.372</v>
      </c>
      <c r="R27" s="351">
        <f t="shared" si="4"/>
        <v>851.434</v>
      </c>
      <c r="S27" s="353">
        <f t="shared" si="5"/>
        <v>0.009500764577922066</v>
      </c>
      <c r="T27" s="352">
        <v>2.7820000000000005</v>
      </c>
      <c r="U27" s="350"/>
      <c r="V27" s="351">
        <v>106.698</v>
      </c>
      <c r="W27" s="350">
        <v>62.658</v>
      </c>
      <c r="X27" s="334">
        <f t="shared" si="6"/>
        <v>172.13799999999998</v>
      </c>
      <c r="Y27" s="349">
        <f t="shared" si="7"/>
        <v>3.9462291882094602</v>
      </c>
    </row>
    <row r="28" spans="1:25" ht="18.75" customHeight="1">
      <c r="A28" s="355" t="s">
        <v>294</v>
      </c>
      <c r="B28" s="352">
        <v>351.102</v>
      </c>
      <c r="C28" s="350">
        <v>36.013</v>
      </c>
      <c r="D28" s="351"/>
      <c r="E28" s="350"/>
      <c r="F28" s="351">
        <f t="shared" si="0"/>
        <v>387.11499999999995</v>
      </c>
      <c r="G28" s="353">
        <f t="shared" si="1"/>
        <v>0.00857397316806974</v>
      </c>
      <c r="H28" s="352">
        <v>410.014</v>
      </c>
      <c r="I28" s="350">
        <v>70.139</v>
      </c>
      <c r="J28" s="351"/>
      <c r="K28" s="350"/>
      <c r="L28" s="351">
        <f t="shared" si="2"/>
        <v>480.153</v>
      </c>
      <c r="M28" s="354">
        <f t="shared" si="8"/>
        <v>-0.1937674033068627</v>
      </c>
      <c r="N28" s="352">
        <v>566.756</v>
      </c>
      <c r="O28" s="350">
        <v>119.959</v>
      </c>
      <c r="P28" s="351"/>
      <c r="Q28" s="350"/>
      <c r="R28" s="351">
        <f t="shared" si="4"/>
        <v>686.7149999999999</v>
      </c>
      <c r="S28" s="353">
        <f t="shared" si="5"/>
        <v>0.007662740209021195</v>
      </c>
      <c r="T28" s="352">
        <v>739.135</v>
      </c>
      <c r="U28" s="350">
        <v>146.558</v>
      </c>
      <c r="V28" s="351"/>
      <c r="W28" s="350"/>
      <c r="X28" s="334">
        <f t="shared" si="6"/>
        <v>885.693</v>
      </c>
      <c r="Y28" s="349">
        <f t="shared" si="7"/>
        <v>-0.22465797968370538</v>
      </c>
    </row>
    <row r="29" spans="1:25" ht="18.75" customHeight="1">
      <c r="A29" s="355" t="s">
        <v>268</v>
      </c>
      <c r="B29" s="352">
        <v>55.995999999999995</v>
      </c>
      <c r="C29" s="350">
        <v>225.075</v>
      </c>
      <c r="D29" s="351"/>
      <c r="E29" s="350"/>
      <c r="F29" s="351">
        <f t="shared" si="0"/>
        <v>281.07099999999997</v>
      </c>
      <c r="G29" s="353">
        <f t="shared" si="1"/>
        <v>0.006225269525393049</v>
      </c>
      <c r="H29" s="352">
        <v>52.416</v>
      </c>
      <c r="I29" s="350">
        <v>226.042</v>
      </c>
      <c r="J29" s="351"/>
      <c r="K29" s="350"/>
      <c r="L29" s="351">
        <f t="shared" si="2"/>
        <v>278.45799999999997</v>
      </c>
      <c r="M29" s="354">
        <f t="shared" si="8"/>
        <v>0.009383820899381501</v>
      </c>
      <c r="N29" s="352">
        <v>80.689</v>
      </c>
      <c r="O29" s="350">
        <v>491.913</v>
      </c>
      <c r="P29" s="351"/>
      <c r="Q29" s="350"/>
      <c r="R29" s="351">
        <f t="shared" si="4"/>
        <v>572.602</v>
      </c>
      <c r="S29" s="353">
        <f t="shared" si="5"/>
        <v>0.006389405166868285</v>
      </c>
      <c r="T29" s="352">
        <v>102.791</v>
      </c>
      <c r="U29" s="350">
        <v>434.356</v>
      </c>
      <c r="V29" s="351"/>
      <c r="W29" s="350"/>
      <c r="X29" s="334">
        <f t="shared" si="6"/>
        <v>537.1469999999999</v>
      </c>
      <c r="Y29" s="349">
        <f t="shared" si="7"/>
        <v>0.06600613984626191</v>
      </c>
    </row>
    <row r="30" spans="1:25" ht="18.75" customHeight="1">
      <c r="A30" s="355" t="s">
        <v>266</v>
      </c>
      <c r="B30" s="352">
        <v>272.74</v>
      </c>
      <c r="C30" s="350"/>
      <c r="D30" s="351"/>
      <c r="E30" s="350"/>
      <c r="F30" s="351">
        <f t="shared" si="0"/>
        <v>272.74</v>
      </c>
      <c r="G30" s="353">
        <f t="shared" si="1"/>
        <v>0.00604075130609597</v>
      </c>
      <c r="H30" s="352">
        <v>419.08299999999997</v>
      </c>
      <c r="I30" s="350"/>
      <c r="J30" s="351"/>
      <c r="K30" s="350"/>
      <c r="L30" s="351">
        <f t="shared" si="2"/>
        <v>419.08299999999997</v>
      </c>
      <c r="M30" s="354">
        <f t="shared" si="8"/>
        <v>-0.3491981302033248</v>
      </c>
      <c r="N30" s="352">
        <v>458.185</v>
      </c>
      <c r="O30" s="350"/>
      <c r="P30" s="351"/>
      <c r="Q30" s="350"/>
      <c r="R30" s="351">
        <f t="shared" si="4"/>
        <v>458.185</v>
      </c>
      <c r="S30" s="353">
        <f t="shared" si="5"/>
        <v>0.005112677927044518</v>
      </c>
      <c r="T30" s="352">
        <v>836.1229999999999</v>
      </c>
      <c r="U30" s="350"/>
      <c r="V30" s="351"/>
      <c r="W30" s="350"/>
      <c r="X30" s="334">
        <f t="shared" si="6"/>
        <v>836.1229999999999</v>
      </c>
      <c r="Y30" s="349">
        <f t="shared" si="7"/>
        <v>-0.4520124431453266</v>
      </c>
    </row>
    <row r="31" spans="1:25" ht="18.75" customHeight="1" thickBot="1">
      <c r="A31" s="355" t="s">
        <v>197</v>
      </c>
      <c r="B31" s="352">
        <v>4.838</v>
      </c>
      <c r="C31" s="350">
        <v>0</v>
      </c>
      <c r="D31" s="351">
        <v>0.03</v>
      </c>
      <c r="E31" s="350">
        <v>0.05</v>
      </c>
      <c r="F31" s="351">
        <f t="shared" si="0"/>
        <v>4.918</v>
      </c>
      <c r="G31" s="353">
        <f t="shared" si="1"/>
        <v>0.00010892577151638916</v>
      </c>
      <c r="H31" s="352">
        <v>7.440999999999999</v>
      </c>
      <c r="I31" s="350">
        <v>0</v>
      </c>
      <c r="J31" s="351">
        <v>0</v>
      </c>
      <c r="K31" s="350">
        <v>0</v>
      </c>
      <c r="L31" s="351">
        <f t="shared" si="2"/>
        <v>7.440999999999999</v>
      </c>
      <c r="M31" s="354">
        <f t="shared" si="8"/>
        <v>-0.33906732965999187</v>
      </c>
      <c r="N31" s="352">
        <v>10.257</v>
      </c>
      <c r="O31" s="350">
        <v>0</v>
      </c>
      <c r="P31" s="351">
        <v>0.09</v>
      </c>
      <c r="Q31" s="350">
        <v>0.08</v>
      </c>
      <c r="R31" s="351">
        <f t="shared" si="4"/>
        <v>10.427</v>
      </c>
      <c r="S31" s="353">
        <f t="shared" si="5"/>
        <v>0.00011635014840139505</v>
      </c>
      <c r="T31" s="352">
        <v>11.103</v>
      </c>
      <c r="U31" s="350">
        <v>27.8</v>
      </c>
      <c r="V31" s="351">
        <v>0</v>
      </c>
      <c r="W31" s="350">
        <v>0</v>
      </c>
      <c r="X31" s="334">
        <f t="shared" si="6"/>
        <v>38.903</v>
      </c>
      <c r="Y31" s="349">
        <f t="shared" si="7"/>
        <v>-0.7319743978613474</v>
      </c>
    </row>
    <row r="32" spans="1:25" s="388" customFormat="1" ht="18.75" customHeight="1">
      <c r="A32" s="397" t="s">
        <v>213</v>
      </c>
      <c r="B32" s="394">
        <f>SUM(B33:B39)</f>
        <v>2940.6009999999997</v>
      </c>
      <c r="C32" s="393">
        <f>SUM(C33:C39)</f>
        <v>2057.9349999999995</v>
      </c>
      <c r="D32" s="392">
        <f>SUM(D33:D39)</f>
        <v>0</v>
      </c>
      <c r="E32" s="393">
        <f>SUM(E33:E39)</f>
        <v>0</v>
      </c>
      <c r="F32" s="392">
        <f t="shared" si="0"/>
        <v>4998.535999999999</v>
      </c>
      <c r="G32" s="395">
        <f t="shared" si="1"/>
        <v>0.1107095140814245</v>
      </c>
      <c r="H32" s="394">
        <f>SUM(H33:H39)</f>
        <v>1949.0159999999998</v>
      </c>
      <c r="I32" s="393">
        <f>SUM(I33:I39)</f>
        <v>1666.8449999999998</v>
      </c>
      <c r="J32" s="392">
        <f>SUM(J33:J39)</f>
        <v>0.5</v>
      </c>
      <c r="K32" s="393">
        <f>SUM(K33:K39)</f>
        <v>0.5</v>
      </c>
      <c r="L32" s="392">
        <f t="shared" si="2"/>
        <v>3616.861</v>
      </c>
      <c r="M32" s="396">
        <f t="shared" si="8"/>
        <v>0.38200942751186706</v>
      </c>
      <c r="N32" s="394">
        <f>SUM(N33:N39)</f>
        <v>5332.331000000001</v>
      </c>
      <c r="O32" s="393">
        <f>SUM(O33:O39)</f>
        <v>3786.295</v>
      </c>
      <c r="P32" s="392">
        <f>SUM(P33:P39)</f>
        <v>0.563</v>
      </c>
      <c r="Q32" s="393">
        <f>SUM(Q33:Q39)</f>
        <v>0</v>
      </c>
      <c r="R32" s="392">
        <f t="shared" si="4"/>
        <v>9119.189</v>
      </c>
      <c r="S32" s="395">
        <f t="shared" si="5"/>
        <v>0.10175688054573409</v>
      </c>
      <c r="T32" s="394">
        <f>SUM(T33:T39)</f>
        <v>3479.4679999999994</v>
      </c>
      <c r="U32" s="393">
        <f>SUM(U33:U39)</f>
        <v>2859.5629999999996</v>
      </c>
      <c r="V32" s="392">
        <f>SUM(V33:V39)</f>
        <v>1.633</v>
      </c>
      <c r="W32" s="393">
        <f>SUM(W33:W39)</f>
        <v>0.655</v>
      </c>
      <c r="X32" s="392">
        <f t="shared" si="6"/>
        <v>6341.318999999999</v>
      </c>
      <c r="Y32" s="389">
        <f t="shared" si="7"/>
        <v>0.43805870671385594</v>
      </c>
    </row>
    <row r="33" spans="1:25" s="325" customFormat="1" ht="18.75" customHeight="1">
      <c r="A33" s="340" t="s">
        <v>265</v>
      </c>
      <c r="B33" s="338">
        <v>1673.8159999999998</v>
      </c>
      <c r="C33" s="335">
        <v>1198.2019999999995</v>
      </c>
      <c r="D33" s="334">
        <v>0</v>
      </c>
      <c r="E33" s="335">
        <v>0</v>
      </c>
      <c r="F33" s="334">
        <f t="shared" si="0"/>
        <v>2872.017999999999</v>
      </c>
      <c r="G33" s="337">
        <f t="shared" si="1"/>
        <v>0.063610568617112</v>
      </c>
      <c r="H33" s="338">
        <v>1315.019</v>
      </c>
      <c r="I33" s="335">
        <v>1014.5289999999999</v>
      </c>
      <c r="J33" s="334"/>
      <c r="K33" s="335"/>
      <c r="L33" s="334">
        <f t="shared" si="2"/>
        <v>2329.548</v>
      </c>
      <c r="M33" s="339">
        <f t="shared" si="8"/>
        <v>0.2328649162841887</v>
      </c>
      <c r="N33" s="338">
        <v>3083.1270000000004</v>
      </c>
      <c r="O33" s="335">
        <v>2143.157</v>
      </c>
      <c r="P33" s="334">
        <v>0.073</v>
      </c>
      <c r="Q33" s="335">
        <v>0</v>
      </c>
      <c r="R33" s="334">
        <f t="shared" si="4"/>
        <v>5226.357000000001</v>
      </c>
      <c r="S33" s="337">
        <f t="shared" si="5"/>
        <v>0.058318539613375846</v>
      </c>
      <c r="T33" s="336">
        <v>2334.2799999999997</v>
      </c>
      <c r="U33" s="335">
        <v>1835.3129999999999</v>
      </c>
      <c r="V33" s="334">
        <v>0.094</v>
      </c>
      <c r="W33" s="335">
        <v>0</v>
      </c>
      <c r="X33" s="334">
        <f t="shared" si="6"/>
        <v>4169.687</v>
      </c>
      <c r="Y33" s="333">
        <f t="shared" si="7"/>
        <v>0.25341710301037</v>
      </c>
    </row>
    <row r="34" spans="1:25" s="325" customFormat="1" ht="18.75" customHeight="1">
      <c r="A34" s="340" t="s">
        <v>264</v>
      </c>
      <c r="B34" s="338">
        <v>970.132</v>
      </c>
      <c r="C34" s="335">
        <v>662.304</v>
      </c>
      <c r="D34" s="334"/>
      <c r="E34" s="335"/>
      <c r="F34" s="334">
        <f t="shared" si="0"/>
        <v>1632.436</v>
      </c>
      <c r="G34" s="337">
        <f t="shared" si="1"/>
        <v>0.036155825691567355</v>
      </c>
      <c r="H34" s="338">
        <v>454.79900000000004</v>
      </c>
      <c r="I34" s="335">
        <v>553.6179999999999</v>
      </c>
      <c r="J34" s="334"/>
      <c r="K34" s="335"/>
      <c r="L34" s="334">
        <f t="shared" si="2"/>
        <v>1008.4169999999999</v>
      </c>
      <c r="M34" s="339">
        <f t="shared" si="8"/>
        <v>0.6188104722550294</v>
      </c>
      <c r="N34" s="338">
        <v>1807.287</v>
      </c>
      <c r="O34" s="335">
        <v>1256.9679999999998</v>
      </c>
      <c r="P34" s="334">
        <v>0</v>
      </c>
      <c r="Q34" s="335">
        <v>0</v>
      </c>
      <c r="R34" s="334">
        <f t="shared" si="4"/>
        <v>3064.255</v>
      </c>
      <c r="S34" s="337">
        <f t="shared" si="5"/>
        <v>0.03419262721681374</v>
      </c>
      <c r="T34" s="336">
        <v>831.1650000000001</v>
      </c>
      <c r="U34" s="335">
        <v>903.563</v>
      </c>
      <c r="V34" s="334">
        <v>0.16799999999999998</v>
      </c>
      <c r="W34" s="335">
        <v>0</v>
      </c>
      <c r="X34" s="334">
        <f t="shared" si="6"/>
        <v>1734.896</v>
      </c>
      <c r="Y34" s="333">
        <f t="shared" si="7"/>
        <v>0.7662470833986592</v>
      </c>
    </row>
    <row r="35" spans="1:25" s="325" customFormat="1" ht="18.75" customHeight="1">
      <c r="A35" s="340" t="s">
        <v>263</v>
      </c>
      <c r="B35" s="338">
        <v>187.725</v>
      </c>
      <c r="C35" s="335">
        <v>196.645</v>
      </c>
      <c r="D35" s="334">
        <v>0</v>
      </c>
      <c r="E35" s="335">
        <v>0</v>
      </c>
      <c r="F35" s="334">
        <f t="shared" si="0"/>
        <v>384.37</v>
      </c>
      <c r="G35" s="337">
        <f t="shared" si="1"/>
        <v>0.00851317584338237</v>
      </c>
      <c r="H35" s="338">
        <v>98.106</v>
      </c>
      <c r="I35" s="335">
        <v>17.099</v>
      </c>
      <c r="J35" s="334">
        <v>0</v>
      </c>
      <c r="K35" s="335">
        <v>0</v>
      </c>
      <c r="L35" s="334">
        <f t="shared" si="2"/>
        <v>115.205</v>
      </c>
      <c r="M35" s="339">
        <f t="shared" si="8"/>
        <v>2.336400329846795</v>
      </c>
      <c r="N35" s="338">
        <v>289.25200000000007</v>
      </c>
      <c r="O35" s="335">
        <v>383.632</v>
      </c>
      <c r="P35" s="334">
        <v>0</v>
      </c>
      <c r="Q35" s="335">
        <v>0</v>
      </c>
      <c r="R35" s="334">
        <f t="shared" si="4"/>
        <v>672.884</v>
      </c>
      <c r="S35" s="337">
        <f t="shared" si="5"/>
        <v>0.00750840637354218</v>
      </c>
      <c r="T35" s="336">
        <v>170.91199999999998</v>
      </c>
      <c r="U35" s="335">
        <v>29.686</v>
      </c>
      <c r="V35" s="334">
        <v>0</v>
      </c>
      <c r="W35" s="335">
        <v>0</v>
      </c>
      <c r="X35" s="334">
        <f t="shared" si="6"/>
        <v>200.59799999999998</v>
      </c>
      <c r="Y35" s="333">
        <f t="shared" si="7"/>
        <v>2.354390372785372</v>
      </c>
    </row>
    <row r="36" spans="1:25" s="325" customFormat="1" ht="18.75" customHeight="1">
      <c r="A36" s="340" t="s">
        <v>293</v>
      </c>
      <c r="B36" s="338">
        <v>37.857</v>
      </c>
      <c r="C36" s="335"/>
      <c r="D36" s="334"/>
      <c r="E36" s="335"/>
      <c r="F36" s="334">
        <f t="shared" si="0"/>
        <v>37.857</v>
      </c>
      <c r="G36" s="337">
        <f t="shared" si="1"/>
        <v>0.0008384715193769711</v>
      </c>
      <c r="H36" s="338">
        <v>0</v>
      </c>
      <c r="I36" s="335"/>
      <c r="J36" s="334"/>
      <c r="K36" s="335"/>
      <c r="L36" s="334">
        <f t="shared" si="2"/>
        <v>0</v>
      </c>
      <c r="M36" s="339" t="str">
        <f t="shared" si="8"/>
        <v>         /0</v>
      </c>
      <c r="N36" s="338">
        <v>37.857</v>
      </c>
      <c r="O36" s="335"/>
      <c r="P36" s="334"/>
      <c r="Q36" s="335"/>
      <c r="R36" s="334">
        <f t="shared" si="4"/>
        <v>37.857</v>
      </c>
      <c r="S36" s="337">
        <f t="shared" si="5"/>
        <v>0.0004224290369264038</v>
      </c>
      <c r="T36" s="336">
        <v>0</v>
      </c>
      <c r="U36" s="335"/>
      <c r="V36" s="334"/>
      <c r="W36" s="335"/>
      <c r="X36" s="334">
        <f t="shared" si="6"/>
        <v>0</v>
      </c>
      <c r="Y36" s="333" t="str">
        <f t="shared" si="7"/>
        <v>         /0</v>
      </c>
    </row>
    <row r="37" spans="1:25" s="325" customFormat="1" ht="18.75" customHeight="1">
      <c r="A37" s="340" t="s">
        <v>292</v>
      </c>
      <c r="B37" s="338">
        <v>24.057</v>
      </c>
      <c r="C37" s="335">
        <v>0</v>
      </c>
      <c r="D37" s="334"/>
      <c r="E37" s="335"/>
      <c r="F37" s="334">
        <f t="shared" si="0"/>
        <v>24.057</v>
      </c>
      <c r="G37" s="337">
        <f t="shared" si="1"/>
        <v>0.0005328237668502997</v>
      </c>
      <c r="H37" s="338">
        <v>0</v>
      </c>
      <c r="I37" s="335">
        <v>0</v>
      </c>
      <c r="J37" s="334">
        <v>0</v>
      </c>
      <c r="K37" s="335">
        <v>0</v>
      </c>
      <c r="L37" s="334">
        <f t="shared" si="2"/>
        <v>0</v>
      </c>
      <c r="M37" s="339" t="str">
        <f t="shared" si="8"/>
        <v>         /0</v>
      </c>
      <c r="N37" s="338">
        <v>24.057</v>
      </c>
      <c r="O37" s="335">
        <v>0</v>
      </c>
      <c r="P37" s="334"/>
      <c r="Q37" s="335"/>
      <c r="R37" s="334">
        <f t="shared" si="4"/>
        <v>24.057</v>
      </c>
      <c r="S37" s="337">
        <f t="shared" si="5"/>
        <v>0.0002684411163414559</v>
      </c>
      <c r="T37" s="336">
        <v>0</v>
      </c>
      <c r="U37" s="335">
        <v>0</v>
      </c>
      <c r="V37" s="334">
        <v>0</v>
      </c>
      <c r="W37" s="335">
        <v>0</v>
      </c>
      <c r="X37" s="334">
        <f t="shared" si="6"/>
        <v>0</v>
      </c>
      <c r="Y37" s="333" t="str">
        <f t="shared" si="7"/>
        <v>         /0</v>
      </c>
    </row>
    <row r="38" spans="1:25" s="325" customFormat="1" ht="18.75" customHeight="1">
      <c r="A38" s="340" t="s">
        <v>261</v>
      </c>
      <c r="B38" s="338">
        <v>21.393</v>
      </c>
      <c r="C38" s="335">
        <v>0</v>
      </c>
      <c r="D38" s="334"/>
      <c r="E38" s="335"/>
      <c r="F38" s="334">
        <f t="shared" si="0"/>
        <v>21.393</v>
      </c>
      <c r="G38" s="337">
        <f t="shared" si="1"/>
        <v>0.0004738204615799336</v>
      </c>
      <c r="H38" s="338">
        <v>24.58</v>
      </c>
      <c r="I38" s="335">
        <v>77.916</v>
      </c>
      <c r="J38" s="334"/>
      <c r="K38" s="335"/>
      <c r="L38" s="334">
        <f t="shared" si="2"/>
        <v>102.496</v>
      </c>
      <c r="M38" s="339">
        <f t="shared" si="8"/>
        <v>-0.7912796596940368</v>
      </c>
      <c r="N38" s="338">
        <v>35.045</v>
      </c>
      <c r="O38" s="335">
        <v>0</v>
      </c>
      <c r="P38" s="334">
        <v>0.49</v>
      </c>
      <c r="Q38" s="335">
        <v>0</v>
      </c>
      <c r="R38" s="334">
        <f t="shared" si="4"/>
        <v>35.535000000000004</v>
      </c>
      <c r="S38" s="337">
        <f t="shared" si="5"/>
        <v>0.0003965188955062409</v>
      </c>
      <c r="T38" s="336">
        <v>43.028</v>
      </c>
      <c r="U38" s="335">
        <v>81.979</v>
      </c>
      <c r="V38" s="334">
        <v>0.07100000000000001</v>
      </c>
      <c r="W38" s="335">
        <v>0.155</v>
      </c>
      <c r="X38" s="334">
        <f t="shared" si="6"/>
        <v>125.233</v>
      </c>
      <c r="Y38" s="333">
        <f t="shared" si="7"/>
        <v>-0.7162489120279798</v>
      </c>
    </row>
    <row r="39" spans="1:25" s="325" customFormat="1" ht="18.75" customHeight="1" thickBot="1">
      <c r="A39" s="340" t="s">
        <v>197</v>
      </c>
      <c r="B39" s="338">
        <v>25.621</v>
      </c>
      <c r="C39" s="335">
        <v>0.784</v>
      </c>
      <c r="D39" s="334">
        <v>0</v>
      </c>
      <c r="E39" s="335">
        <v>0</v>
      </c>
      <c r="F39" s="334">
        <f t="shared" si="0"/>
        <v>26.404999999999998</v>
      </c>
      <c r="G39" s="337">
        <f t="shared" si="1"/>
        <v>0.0005848281815555623</v>
      </c>
      <c r="H39" s="338">
        <v>56.51199999999999</v>
      </c>
      <c r="I39" s="335">
        <v>3.683</v>
      </c>
      <c r="J39" s="334">
        <v>0.5</v>
      </c>
      <c r="K39" s="335">
        <v>0.5</v>
      </c>
      <c r="L39" s="334">
        <f t="shared" si="2"/>
        <v>61.19499999999999</v>
      </c>
      <c r="M39" s="339">
        <f t="shared" si="8"/>
        <v>-0.5685104992237928</v>
      </c>
      <c r="N39" s="338">
        <v>55.706</v>
      </c>
      <c r="O39" s="335">
        <v>2.5380000000000003</v>
      </c>
      <c r="P39" s="334">
        <v>0</v>
      </c>
      <c r="Q39" s="335">
        <v>0</v>
      </c>
      <c r="R39" s="334">
        <f t="shared" si="4"/>
        <v>58.244</v>
      </c>
      <c r="S39" s="337">
        <f t="shared" si="5"/>
        <v>0.0006499182932282395</v>
      </c>
      <c r="T39" s="336">
        <v>100.08299999999998</v>
      </c>
      <c r="U39" s="335">
        <v>9.022</v>
      </c>
      <c r="V39" s="334">
        <v>1.3</v>
      </c>
      <c r="W39" s="335">
        <v>0.5</v>
      </c>
      <c r="X39" s="334">
        <f t="shared" si="6"/>
        <v>110.90499999999999</v>
      </c>
      <c r="Y39" s="333">
        <f t="shared" si="7"/>
        <v>-0.4748298092962445</v>
      </c>
    </row>
    <row r="40" spans="1:25" s="388" customFormat="1" ht="18.75" customHeight="1">
      <c r="A40" s="397" t="s">
        <v>204</v>
      </c>
      <c r="B40" s="394">
        <f>SUM(B41:B44)</f>
        <v>765.962</v>
      </c>
      <c r="C40" s="393">
        <f>SUM(C41:C44)</f>
        <v>154.56000000000003</v>
      </c>
      <c r="D40" s="392">
        <f>SUM(D41:D44)</f>
        <v>0</v>
      </c>
      <c r="E40" s="393">
        <f>SUM(E41:E44)</f>
        <v>0</v>
      </c>
      <c r="F40" s="392">
        <f t="shared" si="0"/>
        <v>920.522</v>
      </c>
      <c r="G40" s="395">
        <f t="shared" si="1"/>
        <v>0.020388078293576573</v>
      </c>
      <c r="H40" s="394">
        <f>SUM(H41:H44)</f>
        <v>833.7360000000001</v>
      </c>
      <c r="I40" s="393">
        <f>SUM(I41:I44)</f>
        <v>346.08000000000004</v>
      </c>
      <c r="J40" s="392">
        <f>SUM(J41:J44)</f>
        <v>78.72999999999999</v>
      </c>
      <c r="K40" s="393">
        <f>SUM(K41:K44)</f>
        <v>5.079</v>
      </c>
      <c r="L40" s="392">
        <f t="shared" si="2"/>
        <v>1263.6250000000002</v>
      </c>
      <c r="M40" s="396">
        <f t="shared" si="8"/>
        <v>-0.27152280146404206</v>
      </c>
      <c r="N40" s="394">
        <f>SUM(N41:N44)</f>
        <v>1411.2259999999999</v>
      </c>
      <c r="O40" s="393">
        <f>SUM(O41:O44)</f>
        <v>289.48799999999994</v>
      </c>
      <c r="P40" s="392">
        <f>SUM(P41:P44)</f>
        <v>0.159</v>
      </c>
      <c r="Q40" s="393">
        <f>SUM(Q41:Q44)</f>
        <v>0</v>
      </c>
      <c r="R40" s="392">
        <f t="shared" si="4"/>
        <v>1700.873</v>
      </c>
      <c r="S40" s="395">
        <f t="shared" si="5"/>
        <v>0.018979267858629138</v>
      </c>
      <c r="T40" s="394">
        <f>SUM(T41:T44)</f>
        <v>1509.6740000000002</v>
      </c>
      <c r="U40" s="393">
        <f>SUM(U41:U44)</f>
        <v>711.4639999999999</v>
      </c>
      <c r="V40" s="392">
        <f>SUM(V41:V44)</f>
        <v>166.74999999999997</v>
      </c>
      <c r="W40" s="393">
        <f>SUM(W41:W44)</f>
        <v>5.6339999999999995</v>
      </c>
      <c r="X40" s="392">
        <f t="shared" si="6"/>
        <v>2393.522</v>
      </c>
      <c r="Y40" s="389">
        <f t="shared" si="7"/>
        <v>-0.28938484793538555</v>
      </c>
    </row>
    <row r="41" spans="1:25" ht="18.75" customHeight="1">
      <c r="A41" s="340" t="s">
        <v>260</v>
      </c>
      <c r="B41" s="338">
        <v>589.936</v>
      </c>
      <c r="C41" s="335">
        <v>93.915</v>
      </c>
      <c r="D41" s="334">
        <v>0</v>
      </c>
      <c r="E41" s="335">
        <v>0</v>
      </c>
      <c r="F41" s="334">
        <f t="shared" si="0"/>
        <v>683.851</v>
      </c>
      <c r="G41" s="337">
        <f t="shared" si="1"/>
        <v>0.015146197189356291</v>
      </c>
      <c r="H41" s="338">
        <v>616.541</v>
      </c>
      <c r="I41" s="335">
        <v>333.884</v>
      </c>
      <c r="J41" s="334">
        <v>0</v>
      </c>
      <c r="K41" s="335">
        <v>0</v>
      </c>
      <c r="L41" s="334">
        <f t="shared" si="2"/>
        <v>950.4250000000001</v>
      </c>
      <c r="M41" s="339">
        <f t="shared" si="8"/>
        <v>-0.2804787331983061</v>
      </c>
      <c r="N41" s="338">
        <v>1108.571</v>
      </c>
      <c r="O41" s="335">
        <v>194.71599999999995</v>
      </c>
      <c r="P41" s="334">
        <v>0.159</v>
      </c>
      <c r="Q41" s="335">
        <v>0</v>
      </c>
      <c r="R41" s="334">
        <f t="shared" si="4"/>
        <v>1303.446</v>
      </c>
      <c r="S41" s="337">
        <f t="shared" si="5"/>
        <v>0.014544560806867245</v>
      </c>
      <c r="T41" s="336">
        <v>1173.737</v>
      </c>
      <c r="U41" s="335">
        <v>699.2219999999999</v>
      </c>
      <c r="V41" s="334">
        <v>0</v>
      </c>
      <c r="W41" s="335">
        <v>0</v>
      </c>
      <c r="X41" s="334">
        <f t="shared" si="6"/>
        <v>1872.9589999999998</v>
      </c>
      <c r="Y41" s="333">
        <f t="shared" si="7"/>
        <v>-0.3040712583671079</v>
      </c>
    </row>
    <row r="42" spans="1:25" ht="18.75" customHeight="1">
      <c r="A42" s="340" t="s">
        <v>291</v>
      </c>
      <c r="B42" s="338">
        <v>156.529</v>
      </c>
      <c r="C42" s="335">
        <v>58</v>
      </c>
      <c r="D42" s="334"/>
      <c r="E42" s="335"/>
      <c r="F42" s="334">
        <f t="shared" si="0"/>
        <v>214.529</v>
      </c>
      <c r="G42" s="337">
        <f t="shared" si="1"/>
        <v>0.004751471500130022</v>
      </c>
      <c r="H42" s="338">
        <v>192.66799999999998</v>
      </c>
      <c r="I42" s="335">
        <v>5.964</v>
      </c>
      <c r="J42" s="334"/>
      <c r="K42" s="335"/>
      <c r="L42" s="334">
        <f t="shared" si="2"/>
        <v>198.63199999999998</v>
      </c>
      <c r="M42" s="339">
        <f t="shared" si="8"/>
        <v>0.0800324217648718</v>
      </c>
      <c r="N42" s="338">
        <v>249.277</v>
      </c>
      <c r="O42" s="335">
        <v>82.53399999999999</v>
      </c>
      <c r="P42" s="334"/>
      <c r="Q42" s="335"/>
      <c r="R42" s="334">
        <f t="shared" si="4"/>
        <v>331.811</v>
      </c>
      <c r="S42" s="337">
        <f t="shared" si="5"/>
        <v>0.003702527965015373</v>
      </c>
      <c r="T42" s="336">
        <v>303.154</v>
      </c>
      <c r="U42" s="335">
        <v>5.964</v>
      </c>
      <c r="V42" s="334"/>
      <c r="W42" s="335"/>
      <c r="X42" s="334">
        <f t="shared" si="6"/>
        <v>309.118</v>
      </c>
      <c r="Y42" s="333">
        <f t="shared" si="7"/>
        <v>0.07341209505755075</v>
      </c>
    </row>
    <row r="43" spans="1:25" ht="18.75" customHeight="1">
      <c r="A43" s="340" t="s">
        <v>259</v>
      </c>
      <c r="B43" s="338">
        <v>17.650000000000002</v>
      </c>
      <c r="C43" s="335">
        <v>2.645</v>
      </c>
      <c r="D43" s="334"/>
      <c r="E43" s="335"/>
      <c r="F43" s="334">
        <f t="shared" si="0"/>
        <v>20.295</v>
      </c>
      <c r="G43" s="337">
        <f t="shared" si="1"/>
        <v>0.00044950153170498537</v>
      </c>
      <c r="H43" s="338">
        <v>23.378</v>
      </c>
      <c r="I43" s="335">
        <v>6.232</v>
      </c>
      <c r="J43" s="334">
        <v>78.487</v>
      </c>
      <c r="K43" s="335">
        <v>4.236</v>
      </c>
      <c r="L43" s="334">
        <f t="shared" si="2"/>
        <v>112.333</v>
      </c>
      <c r="M43" s="339">
        <f t="shared" si="8"/>
        <v>-0.8193318081062555</v>
      </c>
      <c r="N43" s="338">
        <v>41.393</v>
      </c>
      <c r="O43" s="335">
        <v>12.238</v>
      </c>
      <c r="P43" s="334"/>
      <c r="Q43" s="335"/>
      <c r="R43" s="334">
        <f t="shared" si="4"/>
        <v>53.631</v>
      </c>
      <c r="S43" s="337">
        <f t="shared" si="5"/>
        <v>0.0005984439252819812</v>
      </c>
      <c r="T43" s="336">
        <v>30.457</v>
      </c>
      <c r="U43" s="335">
        <v>6.278</v>
      </c>
      <c r="V43" s="334">
        <v>166.22699999999998</v>
      </c>
      <c r="W43" s="335">
        <v>4.7909999999999995</v>
      </c>
      <c r="X43" s="334">
        <f t="shared" si="6"/>
        <v>207.753</v>
      </c>
      <c r="Y43" s="333">
        <f t="shared" si="7"/>
        <v>-0.7418521032187261</v>
      </c>
    </row>
    <row r="44" spans="1:25" ht="18.75" customHeight="1" thickBot="1">
      <c r="A44" s="340" t="s">
        <v>197</v>
      </c>
      <c r="B44" s="338">
        <v>1.847</v>
      </c>
      <c r="C44" s="335">
        <v>0</v>
      </c>
      <c r="D44" s="334">
        <v>0</v>
      </c>
      <c r="E44" s="335">
        <v>0</v>
      </c>
      <c r="F44" s="334">
        <f t="shared" si="0"/>
        <v>1.847</v>
      </c>
      <c r="G44" s="337">
        <f t="shared" si="1"/>
        <v>4.090807238527262E-05</v>
      </c>
      <c r="H44" s="338">
        <v>1.149</v>
      </c>
      <c r="I44" s="335">
        <v>0</v>
      </c>
      <c r="J44" s="334">
        <v>0.243</v>
      </c>
      <c r="K44" s="335">
        <v>0.843</v>
      </c>
      <c r="L44" s="334">
        <f t="shared" si="2"/>
        <v>2.235</v>
      </c>
      <c r="M44" s="339">
        <f t="shared" si="8"/>
        <v>-0.17360178970917217</v>
      </c>
      <c r="N44" s="338">
        <v>11.985</v>
      </c>
      <c r="O44" s="335">
        <v>0</v>
      </c>
      <c r="P44" s="334">
        <v>0</v>
      </c>
      <c r="Q44" s="335">
        <v>0</v>
      </c>
      <c r="R44" s="334">
        <f t="shared" si="4"/>
        <v>11.985</v>
      </c>
      <c r="S44" s="337">
        <f t="shared" si="5"/>
        <v>0.00013373516146453627</v>
      </c>
      <c r="T44" s="336">
        <v>2.3260000000000005</v>
      </c>
      <c r="U44" s="335">
        <v>0</v>
      </c>
      <c r="V44" s="334">
        <v>0.523</v>
      </c>
      <c r="W44" s="335">
        <v>0.843</v>
      </c>
      <c r="X44" s="334">
        <f t="shared" si="6"/>
        <v>3.6920000000000006</v>
      </c>
      <c r="Y44" s="333">
        <f t="shared" si="7"/>
        <v>2.2462080173347774</v>
      </c>
    </row>
    <row r="45" spans="1:25" s="325" customFormat="1" ht="18.75" customHeight="1" thickBot="1">
      <c r="A45" s="385" t="s">
        <v>197</v>
      </c>
      <c r="B45" s="382">
        <v>58.129000000000005</v>
      </c>
      <c r="C45" s="381">
        <v>0</v>
      </c>
      <c r="D45" s="380">
        <v>0</v>
      </c>
      <c r="E45" s="381">
        <v>0</v>
      </c>
      <c r="F45" s="380">
        <f t="shared" si="0"/>
        <v>58.129000000000005</v>
      </c>
      <c r="G45" s="383">
        <f t="shared" si="1"/>
        <v>0.0012874636381610789</v>
      </c>
      <c r="H45" s="382">
        <v>36.352999999999994</v>
      </c>
      <c r="I45" s="381">
        <v>0.452</v>
      </c>
      <c r="J45" s="380">
        <v>0</v>
      </c>
      <c r="K45" s="381">
        <v>0</v>
      </c>
      <c r="L45" s="380">
        <f t="shared" si="2"/>
        <v>36.80499999999999</v>
      </c>
      <c r="M45" s="384">
        <f t="shared" si="8"/>
        <v>0.5793778019290863</v>
      </c>
      <c r="N45" s="382">
        <v>88.40199999999999</v>
      </c>
      <c r="O45" s="381">
        <v>0</v>
      </c>
      <c r="P45" s="380">
        <v>0</v>
      </c>
      <c r="Q45" s="381">
        <v>0</v>
      </c>
      <c r="R45" s="380">
        <f t="shared" si="4"/>
        <v>88.40199999999999</v>
      </c>
      <c r="S45" s="383">
        <f t="shared" si="5"/>
        <v>0.0009864376924312002</v>
      </c>
      <c r="T45" s="382">
        <v>69.27500000000002</v>
      </c>
      <c r="U45" s="381">
        <v>1.849</v>
      </c>
      <c r="V45" s="380">
        <v>0</v>
      </c>
      <c r="W45" s="381">
        <v>0</v>
      </c>
      <c r="X45" s="380">
        <v>0</v>
      </c>
      <c r="Y45" s="377" t="str">
        <f t="shared" si="7"/>
        <v>         /0</v>
      </c>
    </row>
    <row r="46" ht="15" thickTop="1">
      <c r="A46" s="223" t="s">
        <v>90</v>
      </c>
    </row>
    <row r="47" ht="14.25">
      <c r="A47" s="223" t="s">
        <v>196</v>
      </c>
    </row>
    <row r="48" ht="14.25">
      <c r="A48" s="230" t="s">
        <v>33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 M5:M8 Y5:Y8">
    <cfRule type="cellIs" priority="1" dxfId="52" operator="lessThan" stopIfTrue="1">
      <formula>0</formula>
    </cfRule>
  </conditionalFormatting>
  <conditionalFormatting sqref="Y9:Y45 M9:M45">
    <cfRule type="cellIs" priority="2" dxfId="52" operator="lessThan" stopIfTrue="1">
      <formula>0</formula>
    </cfRule>
    <cfRule type="cellIs" priority="3" dxfId="54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0"/>
  <sheetViews>
    <sheetView showGridLines="0" zoomScale="85" zoomScaleNormal="85" zoomScalePageLayoutView="0" workbookViewId="0" topLeftCell="A1">
      <selection activeCell="X1" sqref="X1:Y1"/>
    </sheetView>
  </sheetViews>
  <sheetFormatPr defaultColWidth="8.00390625" defaultRowHeight="15"/>
  <cols>
    <col min="1" max="1" width="22.8515625" style="230" customWidth="1"/>
    <col min="2" max="2" width="8.421875" style="230" customWidth="1"/>
    <col min="3" max="3" width="9.7109375" style="230" bestFit="1" customWidth="1"/>
    <col min="4" max="4" width="8.00390625" style="230" bestFit="1" customWidth="1"/>
    <col min="5" max="5" width="9.7109375" style="230" bestFit="1" customWidth="1"/>
    <col min="6" max="6" width="8.57421875" style="230" customWidth="1"/>
    <col min="7" max="7" width="9.421875" style="230" customWidth="1"/>
    <col min="8" max="8" width="9.28125" style="230" bestFit="1" customWidth="1"/>
    <col min="9" max="9" width="9.7109375" style="230" bestFit="1" customWidth="1"/>
    <col min="10" max="10" width="8.140625" style="230" customWidth="1"/>
    <col min="11" max="11" width="9.00390625" style="230" customWidth="1"/>
    <col min="12" max="12" width="9.140625" style="230" customWidth="1"/>
    <col min="13" max="13" width="9.00390625" style="230" bestFit="1" customWidth="1"/>
    <col min="14" max="14" width="8.421875" style="230" customWidth="1"/>
    <col min="15" max="15" width="10.140625" style="230" customWidth="1"/>
    <col min="16" max="16" width="7.7109375" style="230" customWidth="1"/>
    <col min="17" max="17" width="9.140625" style="230" customWidth="1"/>
    <col min="18" max="18" width="8.8515625" style="230" customWidth="1"/>
    <col min="19" max="19" width="9.140625" style="230" customWidth="1"/>
    <col min="20" max="20" width="10.421875" style="230" customWidth="1"/>
    <col min="21" max="21" width="10.28125" style="230" customWidth="1"/>
    <col min="22" max="22" width="8.8515625" style="230" customWidth="1"/>
    <col min="23" max="23" width="10.28125" style="230" customWidth="1"/>
    <col min="24" max="24" width="9.00390625" style="230" customWidth="1"/>
    <col min="25" max="25" width="8.7109375" style="230" bestFit="1" customWidth="1"/>
    <col min="26" max="16384" width="8.00390625" style="230" customWidth="1"/>
  </cols>
  <sheetData>
    <row r="1" spans="24:25" ht="18.75" thickBot="1">
      <c r="X1" s="541" t="s">
        <v>32</v>
      </c>
      <c r="Y1" s="542"/>
    </row>
    <row r="2" ht="5.25" customHeight="1" thickBot="1"/>
    <row r="3" spans="1:25" ht="24.75" customHeight="1" thickTop="1">
      <c r="A3" s="602" t="s">
        <v>300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4"/>
    </row>
    <row r="4" spans="1:25" ht="21" customHeight="1" thickBot="1">
      <c r="A4" s="557" t="s">
        <v>119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9"/>
    </row>
    <row r="5" spans="1:25" s="376" customFormat="1" ht="15.75" customHeight="1" thickBot="1" thickTop="1">
      <c r="A5" s="546" t="s">
        <v>283</v>
      </c>
      <c r="B5" s="616" t="s">
        <v>76</v>
      </c>
      <c r="C5" s="617"/>
      <c r="D5" s="617"/>
      <c r="E5" s="617"/>
      <c r="F5" s="617"/>
      <c r="G5" s="617"/>
      <c r="H5" s="617"/>
      <c r="I5" s="617"/>
      <c r="J5" s="618"/>
      <c r="K5" s="618"/>
      <c r="L5" s="618"/>
      <c r="M5" s="619"/>
      <c r="N5" s="616" t="s">
        <v>75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20"/>
    </row>
    <row r="6" spans="1:25" s="269" customFormat="1" ht="26.25" customHeight="1">
      <c r="A6" s="547"/>
      <c r="B6" s="608" t="s">
        <v>74</v>
      </c>
      <c r="C6" s="609"/>
      <c r="D6" s="609"/>
      <c r="E6" s="609"/>
      <c r="F6" s="609"/>
      <c r="G6" s="605" t="s">
        <v>72</v>
      </c>
      <c r="H6" s="608" t="s">
        <v>73</v>
      </c>
      <c r="I6" s="609"/>
      <c r="J6" s="609"/>
      <c r="K6" s="609"/>
      <c r="L6" s="609"/>
      <c r="M6" s="613" t="s">
        <v>71</v>
      </c>
      <c r="N6" s="608" t="s">
        <v>117</v>
      </c>
      <c r="O6" s="609"/>
      <c r="P6" s="609"/>
      <c r="Q6" s="609"/>
      <c r="R6" s="609"/>
      <c r="S6" s="625" t="s">
        <v>72</v>
      </c>
      <c r="T6" s="608" t="s">
        <v>116</v>
      </c>
      <c r="U6" s="609"/>
      <c r="V6" s="609"/>
      <c r="W6" s="609"/>
      <c r="X6" s="609"/>
      <c r="Y6" s="633" t="s">
        <v>71</v>
      </c>
    </row>
    <row r="7" spans="1:25" s="269" customFormat="1" ht="26.25" customHeight="1">
      <c r="A7" s="548"/>
      <c r="B7" s="597" t="s">
        <v>26</v>
      </c>
      <c r="C7" s="598"/>
      <c r="D7" s="599" t="s">
        <v>25</v>
      </c>
      <c r="E7" s="621"/>
      <c r="F7" s="600" t="s">
        <v>21</v>
      </c>
      <c r="G7" s="606"/>
      <c r="H7" s="597" t="s">
        <v>26</v>
      </c>
      <c r="I7" s="598"/>
      <c r="J7" s="599" t="s">
        <v>25</v>
      </c>
      <c r="K7" s="621"/>
      <c r="L7" s="600" t="s">
        <v>21</v>
      </c>
      <c r="M7" s="614"/>
      <c r="N7" s="597" t="s">
        <v>26</v>
      </c>
      <c r="O7" s="598"/>
      <c r="P7" s="599" t="s">
        <v>25</v>
      </c>
      <c r="Q7" s="621"/>
      <c r="R7" s="600" t="s">
        <v>21</v>
      </c>
      <c r="S7" s="626"/>
      <c r="T7" s="597" t="s">
        <v>26</v>
      </c>
      <c r="U7" s="598"/>
      <c r="V7" s="599" t="s">
        <v>25</v>
      </c>
      <c r="W7" s="621"/>
      <c r="X7" s="600" t="s">
        <v>21</v>
      </c>
      <c r="Y7" s="634"/>
    </row>
    <row r="8" spans="1:25" s="372" customFormat="1" ht="28.5" thickBot="1">
      <c r="A8" s="549"/>
      <c r="B8" s="375" t="s">
        <v>39</v>
      </c>
      <c r="C8" s="373" t="s">
        <v>38</v>
      </c>
      <c r="D8" s="374" t="s">
        <v>39</v>
      </c>
      <c r="E8" s="413" t="s">
        <v>38</v>
      </c>
      <c r="F8" s="601"/>
      <c r="G8" s="607"/>
      <c r="H8" s="375" t="s">
        <v>39</v>
      </c>
      <c r="I8" s="373" t="s">
        <v>38</v>
      </c>
      <c r="J8" s="374" t="s">
        <v>39</v>
      </c>
      <c r="K8" s="413" t="s">
        <v>38</v>
      </c>
      <c r="L8" s="601"/>
      <c r="M8" s="615"/>
      <c r="N8" s="375" t="s">
        <v>39</v>
      </c>
      <c r="O8" s="373" t="s">
        <v>38</v>
      </c>
      <c r="P8" s="374" t="s">
        <v>39</v>
      </c>
      <c r="Q8" s="413" t="s">
        <v>38</v>
      </c>
      <c r="R8" s="601"/>
      <c r="S8" s="627"/>
      <c r="T8" s="375" t="s">
        <v>39</v>
      </c>
      <c r="U8" s="373" t="s">
        <v>38</v>
      </c>
      <c r="V8" s="374" t="s">
        <v>39</v>
      </c>
      <c r="W8" s="413" t="s">
        <v>38</v>
      </c>
      <c r="X8" s="601"/>
      <c r="Y8" s="635"/>
    </row>
    <row r="9" spans="1:25" s="258" customFormat="1" ht="18" customHeight="1" thickBot="1" thickTop="1">
      <c r="A9" s="440" t="s">
        <v>28</v>
      </c>
      <c r="B9" s="438">
        <f>B10+B30+B46+B56+B69+B77</f>
        <v>24369.356</v>
      </c>
      <c r="C9" s="437">
        <f>C10+C30+C46+C56+C69+C77</f>
        <v>14698.930999999997</v>
      </c>
      <c r="D9" s="435">
        <f>D10+D30+D46+D56+D69+D77</f>
        <v>4065.8109999999997</v>
      </c>
      <c r="E9" s="436">
        <f>E10+E30+E46+E56+E69+E77</f>
        <v>2015.9150000000002</v>
      </c>
      <c r="F9" s="435">
        <f aca="true" t="shared" si="0" ref="F9:F40">SUM(B9:E9)</f>
        <v>45150.013</v>
      </c>
      <c r="G9" s="450">
        <f aca="true" t="shared" si="1" ref="G9:G40">F9/$F$9</f>
        <v>1</v>
      </c>
      <c r="H9" s="438">
        <f>H10+H30+H46+H56+H69+H77</f>
        <v>23610.194</v>
      </c>
      <c r="I9" s="437">
        <f>I10+I30+I46+I56+I69+I77</f>
        <v>14199.845000000001</v>
      </c>
      <c r="J9" s="435">
        <f>J10+J30+J46+J56+J69+J77</f>
        <v>1695.4239999999998</v>
      </c>
      <c r="K9" s="436">
        <f>K10+K30+K46+K56+K69+K77</f>
        <v>828.6</v>
      </c>
      <c r="L9" s="435">
        <f aca="true" t="shared" si="2" ref="L9:L30">SUM(H9:K9)</f>
        <v>40334.063</v>
      </c>
      <c r="M9" s="434">
        <f aca="true" t="shared" si="3" ref="M9:M53">IF(ISERROR(F9/L9-1),"         /0",(F9/L9-1))</f>
        <v>0.11940155892551663</v>
      </c>
      <c r="N9" s="438">
        <f>N10+N30+N46+N56+N69+N77</f>
        <v>47383.738</v>
      </c>
      <c r="O9" s="437">
        <f>O10+O30+O46+O56+O69+O77</f>
        <v>29447.905</v>
      </c>
      <c r="P9" s="435">
        <f>P10+P30+P46+P56+P69+P77</f>
        <v>8393.345</v>
      </c>
      <c r="Q9" s="436">
        <f>Q10+Q30+Q46+Q56+Q69+Q77</f>
        <v>4392.431</v>
      </c>
      <c r="R9" s="435">
        <f aca="true" t="shared" si="4" ref="R9:R40">SUM(N9:Q9)</f>
        <v>89617.419</v>
      </c>
      <c r="S9" s="450">
        <f aca="true" t="shared" si="5" ref="S9:S40">R9/$R$9</f>
        <v>1</v>
      </c>
      <c r="T9" s="438">
        <f>T10+T30+T46+T56+T69+T77</f>
        <v>50813.007</v>
      </c>
      <c r="U9" s="437">
        <f>U10+U30+U46+U56+U69+U77</f>
        <v>28930.255999999994</v>
      </c>
      <c r="V9" s="435">
        <f>V10+V30+V46+V56+V69+V77</f>
        <v>3061.2209999999995</v>
      </c>
      <c r="W9" s="436">
        <f>W10+W30+W46+W56+W69+W77</f>
        <v>1592.895</v>
      </c>
      <c r="X9" s="435">
        <f aca="true" t="shared" si="6" ref="X9:X40">SUM(T9:W9)</f>
        <v>84397.379</v>
      </c>
      <c r="Y9" s="434">
        <f>IF(ISERROR(R9/X9-1),"         /0",(R9/X9-1))</f>
        <v>0.06185073590970158</v>
      </c>
    </row>
    <row r="10" spans="1:25" s="341" customFormat="1" ht="18.75" customHeight="1">
      <c r="A10" s="348" t="s">
        <v>256</v>
      </c>
      <c r="B10" s="345">
        <f>SUM(B11:B29)</f>
        <v>14751.487999999998</v>
      </c>
      <c r="C10" s="344">
        <f>SUM(C11:C29)</f>
        <v>6125.81</v>
      </c>
      <c r="D10" s="343">
        <f>SUM(D11:D29)</f>
        <v>3864.174</v>
      </c>
      <c r="E10" s="449">
        <f>SUM(E11:E29)</f>
        <v>1803.512</v>
      </c>
      <c r="F10" s="343">
        <f t="shared" si="0"/>
        <v>26544.983999999997</v>
      </c>
      <c r="G10" s="346">
        <f t="shared" si="1"/>
        <v>0.5879286014823517</v>
      </c>
      <c r="H10" s="345">
        <f>SUM(H11:H29)</f>
        <v>16071.719000000001</v>
      </c>
      <c r="I10" s="344">
        <f>SUM(I11:I29)</f>
        <v>8169.537000000001</v>
      </c>
      <c r="J10" s="343">
        <f>SUM(J11:J29)</f>
        <v>1421.4899999999998</v>
      </c>
      <c r="K10" s="449">
        <f>SUM(K11:K29)</f>
        <v>467.81600000000003</v>
      </c>
      <c r="L10" s="343">
        <f t="shared" si="2"/>
        <v>26130.561999999998</v>
      </c>
      <c r="M10" s="347">
        <f t="shared" si="3"/>
        <v>0.015859666546781392</v>
      </c>
      <c r="N10" s="345">
        <f>SUM(N11:N29)</f>
        <v>29930.342999999997</v>
      </c>
      <c r="O10" s="344">
        <f>SUM(O11:O29)</f>
        <v>13073.03</v>
      </c>
      <c r="P10" s="343">
        <f>SUM(P11:P29)</f>
        <v>7978.29</v>
      </c>
      <c r="Q10" s="449">
        <f>SUM(Q11:Q29)</f>
        <v>3843.209</v>
      </c>
      <c r="R10" s="343">
        <f t="shared" si="4"/>
        <v>54824.872</v>
      </c>
      <c r="S10" s="346">
        <f t="shared" si="5"/>
        <v>0.611765799682314</v>
      </c>
      <c r="T10" s="345">
        <f>SUM(T11:T29)</f>
        <v>36234.225999999995</v>
      </c>
      <c r="U10" s="344">
        <f>SUM(U11:U29)</f>
        <v>15941.655000000002</v>
      </c>
      <c r="V10" s="343">
        <f>SUM(V11:V29)</f>
        <v>2598.473</v>
      </c>
      <c r="W10" s="449">
        <f>SUM(W11:W29)</f>
        <v>1024.361</v>
      </c>
      <c r="X10" s="343">
        <f t="shared" si="6"/>
        <v>55798.71499999999</v>
      </c>
      <c r="Y10" s="342">
        <f aca="true" t="shared" si="7" ref="Y10:Y41">IF(ISERROR(R10/X10-1),"         /0",IF(R10/X10&gt;5,"  *  ",(R10/X10-1)))</f>
        <v>-0.017452785427047646</v>
      </c>
    </row>
    <row r="11" spans="1:25" ht="18.75" customHeight="1">
      <c r="A11" s="340" t="s">
        <v>82</v>
      </c>
      <c r="B11" s="338">
        <v>3165.765</v>
      </c>
      <c r="C11" s="335">
        <v>2603.915</v>
      </c>
      <c r="D11" s="334"/>
      <c r="E11" s="387"/>
      <c r="F11" s="334">
        <f t="shared" si="0"/>
        <v>5769.68</v>
      </c>
      <c r="G11" s="337">
        <f t="shared" si="1"/>
        <v>0.12778911049261493</v>
      </c>
      <c r="H11" s="338">
        <v>4590.258999999999</v>
      </c>
      <c r="I11" s="335">
        <v>3652.8259999999996</v>
      </c>
      <c r="J11" s="334"/>
      <c r="K11" s="387"/>
      <c r="L11" s="334">
        <f t="shared" si="2"/>
        <v>8243.085</v>
      </c>
      <c r="M11" s="339">
        <f t="shared" si="3"/>
        <v>-0.3000581699691316</v>
      </c>
      <c r="N11" s="338">
        <v>6550.1</v>
      </c>
      <c r="O11" s="335">
        <v>5608.333</v>
      </c>
      <c r="P11" s="334"/>
      <c r="Q11" s="387"/>
      <c r="R11" s="334">
        <f t="shared" si="4"/>
        <v>12158.433</v>
      </c>
      <c r="S11" s="337">
        <f t="shared" si="5"/>
        <v>0.13567042139430507</v>
      </c>
      <c r="T11" s="338">
        <v>9771.523000000001</v>
      </c>
      <c r="U11" s="335">
        <v>6895.467000000001</v>
      </c>
      <c r="V11" s="334"/>
      <c r="W11" s="387"/>
      <c r="X11" s="334">
        <f t="shared" si="6"/>
        <v>16666.99</v>
      </c>
      <c r="Y11" s="333">
        <f t="shared" si="7"/>
        <v>-0.2705081721414605</v>
      </c>
    </row>
    <row r="12" spans="1:25" ht="18.75" customHeight="1">
      <c r="A12" s="340" t="s">
        <v>133</v>
      </c>
      <c r="B12" s="338">
        <v>3719.729</v>
      </c>
      <c r="C12" s="335">
        <v>1147.3500000000001</v>
      </c>
      <c r="D12" s="334"/>
      <c r="E12" s="387"/>
      <c r="F12" s="334">
        <f t="shared" si="0"/>
        <v>4867.079</v>
      </c>
      <c r="G12" s="337">
        <f t="shared" si="1"/>
        <v>0.1077979534579536</v>
      </c>
      <c r="H12" s="338">
        <v>3056.83</v>
      </c>
      <c r="I12" s="335">
        <v>992.553</v>
      </c>
      <c r="J12" s="334">
        <v>56.257</v>
      </c>
      <c r="K12" s="387"/>
      <c r="L12" s="334">
        <f t="shared" si="2"/>
        <v>4105.639999999999</v>
      </c>
      <c r="M12" s="339">
        <f t="shared" si="3"/>
        <v>0.18546170633567494</v>
      </c>
      <c r="N12" s="338">
        <v>7977.222</v>
      </c>
      <c r="O12" s="335">
        <v>2544.1859999999997</v>
      </c>
      <c r="P12" s="334"/>
      <c r="Q12" s="387"/>
      <c r="R12" s="334">
        <f t="shared" si="4"/>
        <v>10521.408</v>
      </c>
      <c r="S12" s="337">
        <f t="shared" si="5"/>
        <v>0.11740360431491562</v>
      </c>
      <c r="T12" s="338">
        <v>6723.534000000001</v>
      </c>
      <c r="U12" s="335">
        <v>2056.065</v>
      </c>
      <c r="V12" s="334">
        <v>56.257</v>
      </c>
      <c r="W12" s="387">
        <v>124.691</v>
      </c>
      <c r="X12" s="334">
        <f t="shared" si="6"/>
        <v>8960.547</v>
      </c>
      <c r="Y12" s="333">
        <f t="shared" si="7"/>
        <v>0.17419260230430123</v>
      </c>
    </row>
    <row r="13" spans="1:25" ht="18.75" customHeight="1">
      <c r="A13" s="340" t="s">
        <v>134</v>
      </c>
      <c r="B13" s="338">
        <v>2677.757</v>
      </c>
      <c r="C13" s="335">
        <v>723.273</v>
      </c>
      <c r="D13" s="334"/>
      <c r="E13" s="387"/>
      <c r="F13" s="334">
        <f t="shared" si="0"/>
        <v>3401.03</v>
      </c>
      <c r="G13" s="337">
        <f t="shared" si="1"/>
        <v>0.07532733157795547</v>
      </c>
      <c r="H13" s="338">
        <v>2113.858</v>
      </c>
      <c r="I13" s="335">
        <v>939.135</v>
      </c>
      <c r="J13" s="334"/>
      <c r="K13" s="387"/>
      <c r="L13" s="334">
        <f t="shared" si="2"/>
        <v>3052.9930000000004</v>
      </c>
      <c r="M13" s="339">
        <f t="shared" si="3"/>
        <v>0.11399862364571423</v>
      </c>
      <c r="N13" s="338">
        <v>5419.5509999999995</v>
      </c>
      <c r="O13" s="335">
        <v>1324.026</v>
      </c>
      <c r="P13" s="334"/>
      <c r="Q13" s="387"/>
      <c r="R13" s="334">
        <f t="shared" si="4"/>
        <v>6743.576999999999</v>
      </c>
      <c r="S13" s="337">
        <f t="shared" si="5"/>
        <v>0.07524850721264356</v>
      </c>
      <c r="T13" s="338">
        <v>5271.476000000001</v>
      </c>
      <c r="U13" s="335">
        <v>1758.2069999999999</v>
      </c>
      <c r="V13" s="334"/>
      <c r="W13" s="387"/>
      <c r="X13" s="334">
        <f t="shared" si="6"/>
        <v>7029.683000000001</v>
      </c>
      <c r="Y13" s="333">
        <f t="shared" si="7"/>
        <v>-0.04069970153703961</v>
      </c>
    </row>
    <row r="14" spans="1:25" ht="18.75" customHeight="1">
      <c r="A14" s="340" t="s">
        <v>130</v>
      </c>
      <c r="B14" s="338"/>
      <c r="C14" s="335"/>
      <c r="D14" s="334">
        <v>1734.182</v>
      </c>
      <c r="E14" s="387">
        <v>373.60499999999996</v>
      </c>
      <c r="F14" s="334">
        <f t="shared" si="0"/>
        <v>2107.787</v>
      </c>
      <c r="G14" s="337">
        <f t="shared" si="1"/>
        <v>0.046684084011227193</v>
      </c>
      <c r="H14" s="338"/>
      <c r="I14" s="335"/>
      <c r="J14" s="334">
        <v>738.365</v>
      </c>
      <c r="K14" s="387">
        <v>273.951</v>
      </c>
      <c r="L14" s="334">
        <f t="shared" si="2"/>
        <v>1012.316</v>
      </c>
      <c r="M14" s="339">
        <f t="shared" si="3"/>
        <v>1.082143322835952</v>
      </c>
      <c r="N14" s="338"/>
      <c r="O14" s="335"/>
      <c r="P14" s="334">
        <v>3726.728</v>
      </c>
      <c r="Q14" s="387">
        <v>751.7669999999999</v>
      </c>
      <c r="R14" s="334">
        <f t="shared" si="4"/>
        <v>4478.495</v>
      </c>
      <c r="S14" s="337">
        <f t="shared" si="5"/>
        <v>0.04997348785507871</v>
      </c>
      <c r="T14" s="338"/>
      <c r="U14" s="335"/>
      <c r="V14" s="334">
        <v>1741.476</v>
      </c>
      <c r="W14" s="387">
        <v>686.666</v>
      </c>
      <c r="X14" s="334">
        <f t="shared" si="6"/>
        <v>2428.1420000000003</v>
      </c>
      <c r="Y14" s="333">
        <f t="shared" si="7"/>
        <v>0.8444123119652802</v>
      </c>
    </row>
    <row r="15" spans="1:25" ht="18.75" customHeight="1">
      <c r="A15" s="340" t="s">
        <v>131</v>
      </c>
      <c r="B15" s="338">
        <v>1543.3890000000001</v>
      </c>
      <c r="C15" s="335">
        <v>508.526</v>
      </c>
      <c r="D15" s="334"/>
      <c r="E15" s="387"/>
      <c r="F15" s="334">
        <f t="shared" si="0"/>
        <v>2051.915</v>
      </c>
      <c r="G15" s="337">
        <f t="shared" si="1"/>
        <v>0.045446609284475734</v>
      </c>
      <c r="H15" s="338">
        <v>1068.585</v>
      </c>
      <c r="I15" s="335">
        <v>416.136</v>
      </c>
      <c r="J15" s="334"/>
      <c r="K15" s="387"/>
      <c r="L15" s="334">
        <f t="shared" si="2"/>
        <v>1484.721</v>
      </c>
      <c r="M15" s="339">
        <f t="shared" si="3"/>
        <v>0.3820205951151765</v>
      </c>
      <c r="N15" s="338">
        <v>2728.717</v>
      </c>
      <c r="O15" s="335">
        <v>901.5930000000001</v>
      </c>
      <c r="P15" s="334"/>
      <c r="Q15" s="387"/>
      <c r="R15" s="334">
        <f t="shared" si="4"/>
        <v>3630.3100000000004</v>
      </c>
      <c r="S15" s="337">
        <f t="shared" si="5"/>
        <v>0.04050897738976393</v>
      </c>
      <c r="T15" s="338">
        <v>1989.5590000000002</v>
      </c>
      <c r="U15" s="335">
        <v>680.897</v>
      </c>
      <c r="V15" s="334"/>
      <c r="W15" s="387"/>
      <c r="X15" s="334">
        <f t="shared" si="6"/>
        <v>2670.456</v>
      </c>
      <c r="Y15" s="333">
        <f t="shared" si="7"/>
        <v>0.3594344935846163</v>
      </c>
    </row>
    <row r="16" spans="1:25" ht="18.75" customHeight="1">
      <c r="A16" s="340" t="s">
        <v>129</v>
      </c>
      <c r="B16" s="338">
        <v>1635.138</v>
      </c>
      <c r="C16" s="335">
        <v>400.01</v>
      </c>
      <c r="D16" s="334"/>
      <c r="E16" s="387"/>
      <c r="F16" s="334">
        <f t="shared" si="0"/>
        <v>2035.148</v>
      </c>
      <c r="G16" s="337">
        <f t="shared" si="1"/>
        <v>0.04507524726515583</v>
      </c>
      <c r="H16" s="338">
        <v>176.378</v>
      </c>
      <c r="I16" s="335">
        <v>50.501</v>
      </c>
      <c r="J16" s="334"/>
      <c r="K16" s="387"/>
      <c r="L16" s="334">
        <f t="shared" si="2"/>
        <v>226.879</v>
      </c>
      <c r="M16" s="339">
        <f t="shared" si="3"/>
        <v>7.970191159164136</v>
      </c>
      <c r="N16" s="338">
        <v>3709.841</v>
      </c>
      <c r="O16" s="335">
        <v>1034.7469999999998</v>
      </c>
      <c r="P16" s="334"/>
      <c r="Q16" s="387"/>
      <c r="R16" s="334">
        <f t="shared" si="4"/>
        <v>4744.588</v>
      </c>
      <c r="S16" s="337">
        <f t="shared" si="5"/>
        <v>0.052942698561760634</v>
      </c>
      <c r="T16" s="338">
        <v>176.378</v>
      </c>
      <c r="U16" s="335">
        <v>50.501</v>
      </c>
      <c r="V16" s="334"/>
      <c r="W16" s="387"/>
      <c r="X16" s="334">
        <f t="shared" si="6"/>
        <v>226.879</v>
      </c>
      <c r="Y16" s="333" t="str">
        <f t="shared" si="7"/>
        <v>  *  </v>
      </c>
    </row>
    <row r="17" spans="1:25" ht="18.75" customHeight="1">
      <c r="A17" s="340" t="s">
        <v>128</v>
      </c>
      <c r="B17" s="338"/>
      <c r="C17" s="335"/>
      <c r="D17" s="334">
        <v>1053</v>
      </c>
      <c r="E17" s="387">
        <v>955.232</v>
      </c>
      <c r="F17" s="334">
        <f t="shared" si="0"/>
        <v>2008.232</v>
      </c>
      <c r="G17" s="337">
        <f t="shared" si="1"/>
        <v>0.044479101257401635</v>
      </c>
      <c r="H17" s="338"/>
      <c r="I17" s="335"/>
      <c r="J17" s="334"/>
      <c r="K17" s="387"/>
      <c r="L17" s="334">
        <f t="shared" si="2"/>
        <v>0</v>
      </c>
      <c r="M17" s="339" t="str">
        <f t="shared" si="3"/>
        <v>         /0</v>
      </c>
      <c r="N17" s="338"/>
      <c r="O17" s="335"/>
      <c r="P17" s="334">
        <v>2324.1980000000003</v>
      </c>
      <c r="Q17" s="387">
        <v>2104.582</v>
      </c>
      <c r="R17" s="334">
        <f t="shared" si="4"/>
        <v>4428.780000000001</v>
      </c>
      <c r="S17" s="337">
        <f t="shared" si="5"/>
        <v>0.04941874079189896</v>
      </c>
      <c r="T17" s="338"/>
      <c r="U17" s="335"/>
      <c r="V17" s="334"/>
      <c r="W17" s="387"/>
      <c r="X17" s="334">
        <f t="shared" si="6"/>
        <v>0</v>
      </c>
      <c r="Y17" s="333" t="str">
        <f t="shared" si="7"/>
        <v>         /0</v>
      </c>
    </row>
    <row r="18" spans="1:25" ht="18.75" customHeight="1">
      <c r="A18" s="340" t="s">
        <v>127</v>
      </c>
      <c r="B18" s="338"/>
      <c r="C18" s="335"/>
      <c r="D18" s="334">
        <v>1076.992</v>
      </c>
      <c r="E18" s="387">
        <v>474.675</v>
      </c>
      <c r="F18" s="334">
        <f t="shared" si="0"/>
        <v>1551.667</v>
      </c>
      <c r="G18" s="337">
        <f t="shared" si="1"/>
        <v>0.03436692255215962</v>
      </c>
      <c r="H18" s="338"/>
      <c r="I18" s="335"/>
      <c r="J18" s="334"/>
      <c r="K18" s="387"/>
      <c r="L18" s="334">
        <f t="shared" si="2"/>
        <v>0</v>
      </c>
      <c r="M18" s="339" t="str">
        <f t="shared" si="3"/>
        <v>         /0</v>
      </c>
      <c r="N18" s="338"/>
      <c r="O18" s="335"/>
      <c r="P18" s="334">
        <v>1924.709</v>
      </c>
      <c r="Q18" s="387">
        <v>986.8599999999999</v>
      </c>
      <c r="R18" s="334">
        <f t="shared" si="4"/>
        <v>2911.569</v>
      </c>
      <c r="S18" s="337">
        <f t="shared" si="5"/>
        <v>0.03248887361953595</v>
      </c>
      <c r="T18" s="338"/>
      <c r="U18" s="335"/>
      <c r="V18" s="334"/>
      <c r="W18" s="387"/>
      <c r="X18" s="334">
        <f t="shared" si="6"/>
        <v>0</v>
      </c>
      <c r="Y18" s="333" t="str">
        <f t="shared" si="7"/>
        <v>         /0</v>
      </c>
    </row>
    <row r="19" spans="1:25" ht="18.75" customHeight="1">
      <c r="A19" s="340" t="s">
        <v>70</v>
      </c>
      <c r="B19" s="338">
        <v>467.21200000000005</v>
      </c>
      <c r="C19" s="335">
        <v>268.392</v>
      </c>
      <c r="D19" s="334"/>
      <c r="E19" s="387"/>
      <c r="F19" s="334">
        <f t="shared" si="0"/>
        <v>735.604</v>
      </c>
      <c r="G19" s="337">
        <f t="shared" si="1"/>
        <v>0.0162924427064949</v>
      </c>
      <c r="H19" s="338">
        <v>570.378</v>
      </c>
      <c r="I19" s="335">
        <v>297.35999999999996</v>
      </c>
      <c r="J19" s="334">
        <v>0</v>
      </c>
      <c r="K19" s="387">
        <v>0</v>
      </c>
      <c r="L19" s="334">
        <f t="shared" si="2"/>
        <v>867.738</v>
      </c>
      <c r="M19" s="339">
        <f t="shared" si="3"/>
        <v>-0.15227407351066802</v>
      </c>
      <c r="N19" s="338">
        <v>952.709</v>
      </c>
      <c r="O19" s="335">
        <v>536.4549999999999</v>
      </c>
      <c r="P19" s="334">
        <v>2.655</v>
      </c>
      <c r="Q19" s="387">
        <v>0</v>
      </c>
      <c r="R19" s="334">
        <f t="shared" si="4"/>
        <v>1491.8189999999997</v>
      </c>
      <c r="S19" s="337">
        <f t="shared" si="5"/>
        <v>0.016646529398486692</v>
      </c>
      <c r="T19" s="338">
        <v>1194.741</v>
      </c>
      <c r="U19" s="335">
        <v>537.2779999999999</v>
      </c>
      <c r="V19" s="334">
        <v>3.724</v>
      </c>
      <c r="W19" s="387">
        <v>0</v>
      </c>
      <c r="X19" s="334">
        <f t="shared" si="6"/>
        <v>1735.7429999999997</v>
      </c>
      <c r="Y19" s="333">
        <f t="shared" si="7"/>
        <v>-0.14053002086138333</v>
      </c>
    </row>
    <row r="20" spans="1:25" ht="18.75" customHeight="1">
      <c r="A20" s="340" t="s">
        <v>125</v>
      </c>
      <c r="B20" s="338">
        <v>523.827</v>
      </c>
      <c r="C20" s="335"/>
      <c r="D20" s="334"/>
      <c r="E20" s="387"/>
      <c r="F20" s="334">
        <f t="shared" si="0"/>
        <v>523.827</v>
      </c>
      <c r="G20" s="337">
        <f t="shared" si="1"/>
        <v>0.0116019235697673</v>
      </c>
      <c r="H20" s="338">
        <v>347.257</v>
      </c>
      <c r="I20" s="335">
        <v>0</v>
      </c>
      <c r="J20" s="334"/>
      <c r="K20" s="387"/>
      <c r="L20" s="334">
        <f t="shared" si="2"/>
        <v>347.257</v>
      </c>
      <c r="M20" s="339">
        <f t="shared" si="3"/>
        <v>0.5084706715775347</v>
      </c>
      <c r="N20" s="338">
        <v>889.2289999999999</v>
      </c>
      <c r="O20" s="335"/>
      <c r="P20" s="334"/>
      <c r="Q20" s="387"/>
      <c r="R20" s="334">
        <f t="shared" si="4"/>
        <v>889.2289999999999</v>
      </c>
      <c r="S20" s="337">
        <f t="shared" si="5"/>
        <v>0.009922501785060335</v>
      </c>
      <c r="T20" s="338">
        <v>651.752</v>
      </c>
      <c r="U20" s="335">
        <v>0.056</v>
      </c>
      <c r="V20" s="334"/>
      <c r="W20" s="387"/>
      <c r="X20" s="334">
        <f t="shared" si="6"/>
        <v>651.808</v>
      </c>
      <c r="Y20" s="333">
        <f t="shared" si="7"/>
        <v>0.36424990181157635</v>
      </c>
    </row>
    <row r="21" spans="1:25" ht="18.75" customHeight="1">
      <c r="A21" s="340" t="s">
        <v>123</v>
      </c>
      <c r="B21" s="338">
        <v>254.638</v>
      </c>
      <c r="C21" s="335">
        <v>78.772</v>
      </c>
      <c r="D21" s="334"/>
      <c r="E21" s="387"/>
      <c r="F21" s="334">
        <f t="shared" si="0"/>
        <v>333.41</v>
      </c>
      <c r="G21" s="337">
        <f t="shared" si="1"/>
        <v>0.007384493997820112</v>
      </c>
      <c r="H21" s="338">
        <v>278.75</v>
      </c>
      <c r="I21" s="335">
        <v>133.302</v>
      </c>
      <c r="J21" s="334"/>
      <c r="K21" s="387"/>
      <c r="L21" s="334">
        <f t="shared" si="2"/>
        <v>412.052</v>
      </c>
      <c r="M21" s="339">
        <f t="shared" si="3"/>
        <v>-0.19085455233805437</v>
      </c>
      <c r="N21" s="338">
        <v>559.76</v>
      </c>
      <c r="O21" s="335">
        <v>205.097</v>
      </c>
      <c r="P21" s="334"/>
      <c r="Q21" s="387"/>
      <c r="R21" s="334">
        <f t="shared" si="4"/>
        <v>764.857</v>
      </c>
      <c r="S21" s="337">
        <f t="shared" si="5"/>
        <v>0.008534691230060978</v>
      </c>
      <c r="T21" s="338">
        <v>543.744</v>
      </c>
      <c r="U21" s="335">
        <v>264.303</v>
      </c>
      <c r="V21" s="334"/>
      <c r="W21" s="387"/>
      <c r="X21" s="334">
        <f t="shared" si="6"/>
        <v>808.047</v>
      </c>
      <c r="Y21" s="333">
        <f t="shared" si="7"/>
        <v>-0.05344986120856843</v>
      </c>
    </row>
    <row r="22" spans="1:25" ht="18.75" customHeight="1">
      <c r="A22" s="340" t="s">
        <v>115</v>
      </c>
      <c r="B22" s="338">
        <v>146.949</v>
      </c>
      <c r="C22" s="335">
        <v>128.234</v>
      </c>
      <c r="D22" s="334"/>
      <c r="E22" s="387"/>
      <c r="F22" s="334">
        <f t="shared" si="0"/>
        <v>275.183</v>
      </c>
      <c r="G22" s="337">
        <f t="shared" si="1"/>
        <v>0.006094859817648336</v>
      </c>
      <c r="H22" s="338">
        <v>118.26300000000002</v>
      </c>
      <c r="I22" s="335">
        <v>97.052</v>
      </c>
      <c r="J22" s="334"/>
      <c r="K22" s="387"/>
      <c r="L22" s="334">
        <f t="shared" si="2"/>
        <v>215.31500000000003</v>
      </c>
      <c r="M22" s="339">
        <f t="shared" si="3"/>
        <v>0.2780484406567121</v>
      </c>
      <c r="N22" s="338">
        <v>280.5680000000001</v>
      </c>
      <c r="O22" s="335">
        <v>252.33100000000002</v>
      </c>
      <c r="P22" s="334"/>
      <c r="Q22" s="387"/>
      <c r="R22" s="334">
        <f t="shared" si="4"/>
        <v>532.8990000000001</v>
      </c>
      <c r="S22" s="337">
        <f t="shared" si="5"/>
        <v>0.0059463774559274036</v>
      </c>
      <c r="T22" s="338">
        <v>383.7829999999999</v>
      </c>
      <c r="U22" s="335">
        <v>312.06600000000003</v>
      </c>
      <c r="V22" s="334"/>
      <c r="W22" s="387"/>
      <c r="X22" s="334">
        <f t="shared" si="6"/>
        <v>695.8489999999999</v>
      </c>
      <c r="Y22" s="333">
        <f t="shared" si="7"/>
        <v>-0.23417436828967175</v>
      </c>
    </row>
    <row r="23" spans="1:25" ht="18.75" customHeight="1">
      <c r="A23" s="340" t="s">
        <v>122</v>
      </c>
      <c r="B23" s="338">
        <v>242.561</v>
      </c>
      <c r="C23" s="335">
        <v>0</v>
      </c>
      <c r="D23" s="334"/>
      <c r="E23" s="387"/>
      <c r="F23" s="334">
        <f t="shared" si="0"/>
        <v>242.561</v>
      </c>
      <c r="G23" s="337">
        <f t="shared" si="1"/>
        <v>0.005372335108740722</v>
      </c>
      <c r="H23" s="338"/>
      <c r="I23" s="335"/>
      <c r="J23" s="334"/>
      <c r="K23" s="387"/>
      <c r="L23" s="334">
        <f t="shared" si="2"/>
        <v>0</v>
      </c>
      <c r="M23" s="339" t="str">
        <f t="shared" si="3"/>
        <v>         /0</v>
      </c>
      <c r="N23" s="338">
        <v>242.561</v>
      </c>
      <c r="O23" s="335">
        <v>0</v>
      </c>
      <c r="P23" s="334"/>
      <c r="Q23" s="387"/>
      <c r="R23" s="334">
        <f t="shared" si="4"/>
        <v>242.561</v>
      </c>
      <c r="S23" s="337">
        <f t="shared" si="5"/>
        <v>0.0027066278264496774</v>
      </c>
      <c r="T23" s="338">
        <v>0</v>
      </c>
      <c r="U23" s="335">
        <v>19.165</v>
      </c>
      <c r="V23" s="334"/>
      <c r="W23" s="387"/>
      <c r="X23" s="334">
        <f t="shared" si="6"/>
        <v>19.165</v>
      </c>
      <c r="Y23" s="333" t="str">
        <f t="shared" si="7"/>
        <v>  *  </v>
      </c>
    </row>
    <row r="24" spans="1:25" ht="18.75" customHeight="1">
      <c r="A24" s="340" t="s">
        <v>132</v>
      </c>
      <c r="B24" s="338">
        <v>99.664</v>
      </c>
      <c r="C24" s="335">
        <v>138.432</v>
      </c>
      <c r="D24" s="334"/>
      <c r="E24" s="387"/>
      <c r="F24" s="334">
        <f t="shared" si="0"/>
        <v>238.096</v>
      </c>
      <c r="G24" s="337">
        <f t="shared" si="1"/>
        <v>0.0052734425569268386</v>
      </c>
      <c r="H24" s="338">
        <v>6.984</v>
      </c>
      <c r="I24" s="335">
        <v>102.908</v>
      </c>
      <c r="J24" s="334"/>
      <c r="K24" s="387"/>
      <c r="L24" s="334">
        <f t="shared" si="2"/>
        <v>109.892</v>
      </c>
      <c r="M24" s="339">
        <f t="shared" si="3"/>
        <v>1.1666363338550578</v>
      </c>
      <c r="N24" s="338">
        <v>170.137</v>
      </c>
      <c r="O24" s="335">
        <v>407.74299999999994</v>
      </c>
      <c r="P24" s="334"/>
      <c r="Q24" s="387"/>
      <c r="R24" s="334">
        <f t="shared" si="4"/>
        <v>577.8799999999999</v>
      </c>
      <c r="S24" s="337">
        <f t="shared" si="5"/>
        <v>0.006448299967219542</v>
      </c>
      <c r="T24" s="338">
        <v>58.201</v>
      </c>
      <c r="U24" s="335">
        <v>311.863</v>
      </c>
      <c r="V24" s="334"/>
      <c r="W24" s="387"/>
      <c r="X24" s="334">
        <f t="shared" si="6"/>
        <v>370.064</v>
      </c>
      <c r="Y24" s="333">
        <f t="shared" si="7"/>
        <v>0.5615677288252838</v>
      </c>
    </row>
    <row r="25" spans="1:25" ht="18.75" customHeight="1">
      <c r="A25" s="340" t="s">
        <v>102</v>
      </c>
      <c r="B25" s="338">
        <v>152.872</v>
      </c>
      <c r="C25" s="335">
        <v>18.772</v>
      </c>
      <c r="D25" s="334"/>
      <c r="E25" s="387"/>
      <c r="F25" s="334">
        <f t="shared" si="0"/>
        <v>171.644</v>
      </c>
      <c r="G25" s="337">
        <f t="shared" si="1"/>
        <v>0.0038016378865715944</v>
      </c>
      <c r="H25" s="338">
        <v>63.791</v>
      </c>
      <c r="I25" s="335">
        <v>4.814</v>
      </c>
      <c r="J25" s="334"/>
      <c r="K25" s="387"/>
      <c r="L25" s="334">
        <f t="shared" si="2"/>
        <v>68.60499999999999</v>
      </c>
      <c r="M25" s="339">
        <f t="shared" si="3"/>
        <v>1.5019167699147298</v>
      </c>
      <c r="N25" s="338">
        <v>194.537</v>
      </c>
      <c r="O25" s="335">
        <v>35.049</v>
      </c>
      <c r="P25" s="334"/>
      <c r="Q25" s="387"/>
      <c r="R25" s="334">
        <f t="shared" si="4"/>
        <v>229.586</v>
      </c>
      <c r="S25" s="337">
        <f t="shared" si="5"/>
        <v>0.0025618457054649166</v>
      </c>
      <c r="T25" s="338">
        <v>80.152</v>
      </c>
      <c r="U25" s="335">
        <v>12.161999999999999</v>
      </c>
      <c r="V25" s="334"/>
      <c r="W25" s="387"/>
      <c r="X25" s="334">
        <f t="shared" si="6"/>
        <v>92.314</v>
      </c>
      <c r="Y25" s="333">
        <f t="shared" si="7"/>
        <v>1.4870117208657412</v>
      </c>
    </row>
    <row r="26" spans="1:25" ht="18.75" customHeight="1">
      <c r="A26" s="340" t="s">
        <v>99</v>
      </c>
      <c r="B26" s="338">
        <v>71.622</v>
      </c>
      <c r="C26" s="335">
        <v>58.35</v>
      </c>
      <c r="D26" s="334"/>
      <c r="E26" s="387"/>
      <c r="F26" s="334">
        <f t="shared" si="0"/>
        <v>129.972</v>
      </c>
      <c r="G26" s="337">
        <f t="shared" si="1"/>
        <v>0.0028786702674925037</v>
      </c>
      <c r="H26" s="338">
        <v>82.091</v>
      </c>
      <c r="I26" s="335">
        <v>56.893</v>
      </c>
      <c r="J26" s="334"/>
      <c r="K26" s="387"/>
      <c r="L26" s="334">
        <f t="shared" si="2"/>
        <v>138.98399999999998</v>
      </c>
      <c r="M26" s="339">
        <f t="shared" si="3"/>
        <v>-0.0648419962010014</v>
      </c>
      <c r="N26" s="338">
        <v>153.137</v>
      </c>
      <c r="O26" s="335">
        <v>118.22800000000001</v>
      </c>
      <c r="P26" s="334"/>
      <c r="Q26" s="387"/>
      <c r="R26" s="334">
        <f t="shared" si="4"/>
        <v>271.365</v>
      </c>
      <c r="S26" s="337">
        <f t="shared" si="5"/>
        <v>0.0030280385557633614</v>
      </c>
      <c r="T26" s="338">
        <v>159.279</v>
      </c>
      <c r="U26" s="335">
        <v>94.961</v>
      </c>
      <c r="V26" s="334"/>
      <c r="W26" s="387"/>
      <c r="X26" s="334">
        <f t="shared" si="6"/>
        <v>254.24</v>
      </c>
      <c r="Y26" s="333">
        <f t="shared" si="7"/>
        <v>0.06735761485210823</v>
      </c>
    </row>
    <row r="27" spans="1:25" ht="18.75" customHeight="1">
      <c r="A27" s="340" t="s">
        <v>105</v>
      </c>
      <c r="B27" s="338">
        <v>23.838</v>
      </c>
      <c r="C27" s="335">
        <v>31.874</v>
      </c>
      <c r="D27" s="334"/>
      <c r="E27" s="387"/>
      <c r="F27" s="334">
        <f t="shared" si="0"/>
        <v>55.712</v>
      </c>
      <c r="G27" s="337">
        <f t="shared" si="1"/>
        <v>0.0012339309846931827</v>
      </c>
      <c r="H27" s="338">
        <v>53.626</v>
      </c>
      <c r="I27" s="335">
        <v>43.247</v>
      </c>
      <c r="J27" s="334"/>
      <c r="K27" s="387"/>
      <c r="L27" s="334">
        <f t="shared" si="2"/>
        <v>96.87299999999999</v>
      </c>
      <c r="M27" s="339">
        <f t="shared" si="3"/>
        <v>-0.4248965139925468</v>
      </c>
      <c r="N27" s="338">
        <v>63.399</v>
      </c>
      <c r="O27" s="335">
        <v>54.411</v>
      </c>
      <c r="P27" s="334"/>
      <c r="Q27" s="387"/>
      <c r="R27" s="334">
        <f t="shared" si="4"/>
        <v>117.81</v>
      </c>
      <c r="S27" s="337">
        <f t="shared" si="5"/>
        <v>0.0013145881829067182</v>
      </c>
      <c r="T27" s="338">
        <v>89.96199999999999</v>
      </c>
      <c r="U27" s="335">
        <v>54.605000000000004</v>
      </c>
      <c r="V27" s="334"/>
      <c r="W27" s="387"/>
      <c r="X27" s="334">
        <f t="shared" si="6"/>
        <v>144.567</v>
      </c>
      <c r="Y27" s="333">
        <f t="shared" si="7"/>
        <v>-0.18508373280209178</v>
      </c>
    </row>
    <row r="28" spans="1:25" ht="18.75" customHeight="1">
      <c r="A28" s="340" t="s">
        <v>108</v>
      </c>
      <c r="B28" s="338">
        <v>18.247999999999998</v>
      </c>
      <c r="C28" s="335">
        <v>19.91</v>
      </c>
      <c r="D28" s="334"/>
      <c r="E28" s="387"/>
      <c r="F28" s="334">
        <f t="shared" si="0"/>
        <v>38.158</v>
      </c>
      <c r="G28" s="337">
        <f t="shared" si="1"/>
        <v>0.000845138184124111</v>
      </c>
      <c r="H28" s="338">
        <v>13.847000000000001</v>
      </c>
      <c r="I28" s="335">
        <v>25.564</v>
      </c>
      <c r="J28" s="334"/>
      <c r="K28" s="387"/>
      <c r="L28" s="334">
        <f t="shared" si="2"/>
        <v>39.411</v>
      </c>
      <c r="M28" s="339">
        <f t="shared" si="3"/>
        <v>-0.031793154195529194</v>
      </c>
      <c r="N28" s="338">
        <v>30.595999999999997</v>
      </c>
      <c r="O28" s="335">
        <v>50.35900000000001</v>
      </c>
      <c r="P28" s="334"/>
      <c r="Q28" s="387"/>
      <c r="R28" s="334">
        <f t="shared" si="4"/>
        <v>80.95500000000001</v>
      </c>
      <c r="S28" s="337">
        <f t="shared" si="5"/>
        <v>0.0009033400080401782</v>
      </c>
      <c r="T28" s="338">
        <v>28.839</v>
      </c>
      <c r="U28" s="335">
        <v>64.715</v>
      </c>
      <c r="V28" s="334"/>
      <c r="W28" s="387"/>
      <c r="X28" s="334">
        <f t="shared" si="6"/>
        <v>93.554</v>
      </c>
      <c r="Y28" s="333">
        <f t="shared" si="7"/>
        <v>-0.1346708852641254</v>
      </c>
    </row>
    <row r="29" spans="1:25" ht="18.75" customHeight="1" thickBot="1">
      <c r="A29" s="363" t="s">
        <v>41</v>
      </c>
      <c r="B29" s="360">
        <v>8.279</v>
      </c>
      <c r="C29" s="359">
        <v>0</v>
      </c>
      <c r="D29" s="358">
        <v>0</v>
      </c>
      <c r="E29" s="401">
        <v>0</v>
      </c>
      <c r="F29" s="358">
        <f t="shared" si="0"/>
        <v>8.279</v>
      </c>
      <c r="G29" s="361">
        <f t="shared" si="1"/>
        <v>0.00018336650312813864</v>
      </c>
      <c r="H29" s="360">
        <v>3530.822</v>
      </c>
      <c r="I29" s="359">
        <v>1357.2459999999999</v>
      </c>
      <c r="J29" s="358">
        <v>626.8679999999999</v>
      </c>
      <c r="K29" s="401">
        <v>193.865</v>
      </c>
      <c r="L29" s="358">
        <f t="shared" si="2"/>
        <v>5708.8009999999995</v>
      </c>
      <c r="M29" s="362">
        <f t="shared" si="3"/>
        <v>-0.9985497830455117</v>
      </c>
      <c r="N29" s="360">
        <v>8.279</v>
      </c>
      <c r="O29" s="359">
        <v>0.472</v>
      </c>
      <c r="P29" s="358">
        <v>0</v>
      </c>
      <c r="Q29" s="401">
        <v>0</v>
      </c>
      <c r="R29" s="358">
        <f t="shared" si="4"/>
        <v>8.751</v>
      </c>
      <c r="S29" s="361">
        <f t="shared" si="5"/>
        <v>9.764842703180282E-05</v>
      </c>
      <c r="T29" s="360">
        <v>9111.303</v>
      </c>
      <c r="U29" s="359">
        <v>2829.344</v>
      </c>
      <c r="V29" s="358">
        <v>797.016</v>
      </c>
      <c r="W29" s="401">
        <v>213.004</v>
      </c>
      <c r="X29" s="358">
        <f t="shared" si="6"/>
        <v>12950.667000000001</v>
      </c>
      <c r="Y29" s="357">
        <f t="shared" si="7"/>
        <v>-0.9993242819076423</v>
      </c>
    </row>
    <row r="30" spans="1:25" s="341" customFormat="1" ht="18.75" customHeight="1">
      <c r="A30" s="348" t="s">
        <v>239</v>
      </c>
      <c r="B30" s="345">
        <f>SUM(B31:B45)</f>
        <v>3996.311</v>
      </c>
      <c r="C30" s="344">
        <f>SUM(C31:C45)</f>
        <v>5115.933999999998</v>
      </c>
      <c r="D30" s="343">
        <f>SUM(D31:D45)</f>
        <v>0.11800000000000001</v>
      </c>
      <c r="E30" s="449">
        <f>SUM(E31:E45)</f>
        <v>198.16700000000003</v>
      </c>
      <c r="F30" s="343">
        <f t="shared" si="0"/>
        <v>9310.529999999999</v>
      </c>
      <c r="G30" s="346">
        <f t="shared" si="1"/>
        <v>0.20621322966175</v>
      </c>
      <c r="H30" s="345">
        <f>SUM(H31:H45)</f>
        <v>2061.4100000000003</v>
      </c>
      <c r="I30" s="344">
        <f>SUM(I31:I45)</f>
        <v>3243.3950000000004</v>
      </c>
      <c r="J30" s="343">
        <f>SUM(J31:J45)</f>
        <v>103.523</v>
      </c>
      <c r="K30" s="449">
        <f>SUM(K31:K45)</f>
        <v>293.403</v>
      </c>
      <c r="L30" s="343">
        <f t="shared" si="2"/>
        <v>5701.731000000001</v>
      </c>
      <c r="M30" s="347">
        <f t="shared" si="3"/>
        <v>0.6329304206038477</v>
      </c>
      <c r="N30" s="345">
        <f>SUM(N31:N45)</f>
        <v>6180.412</v>
      </c>
      <c r="O30" s="344">
        <f>SUM(O31:O45)</f>
        <v>9905.087999999998</v>
      </c>
      <c r="P30" s="343">
        <f>SUM(P31:P45)</f>
        <v>11.264999999999999</v>
      </c>
      <c r="Q30" s="449">
        <f>SUM(Q31:Q45)</f>
        <v>520.77</v>
      </c>
      <c r="R30" s="343">
        <f t="shared" si="4"/>
        <v>16617.534999999996</v>
      </c>
      <c r="S30" s="346">
        <f t="shared" si="5"/>
        <v>0.185427511586782</v>
      </c>
      <c r="T30" s="345">
        <f>SUM(T31:T45)</f>
        <v>3837.7429999999995</v>
      </c>
      <c r="U30" s="344">
        <f>SUM(U31:U45)</f>
        <v>7873.395999999998</v>
      </c>
      <c r="V30" s="343">
        <f>SUM(V31:V45)</f>
        <v>187.66700000000003</v>
      </c>
      <c r="W30" s="449">
        <f>SUM(W31:W45)</f>
        <v>499.587</v>
      </c>
      <c r="X30" s="343">
        <f t="shared" si="6"/>
        <v>12398.392999999996</v>
      </c>
      <c r="Y30" s="342">
        <f t="shared" si="7"/>
        <v>0.340297488553557</v>
      </c>
    </row>
    <row r="31" spans="1:25" ht="18.75" customHeight="1">
      <c r="A31" s="355" t="s">
        <v>134</v>
      </c>
      <c r="B31" s="352">
        <v>15.106</v>
      </c>
      <c r="C31" s="350">
        <v>1696.3609999999999</v>
      </c>
      <c r="D31" s="351"/>
      <c r="E31" s="398"/>
      <c r="F31" s="351">
        <f t="shared" si="0"/>
        <v>1711.4669999999999</v>
      </c>
      <c r="G31" s="353">
        <f t="shared" si="1"/>
        <v>0.03790623493286702</v>
      </c>
      <c r="H31" s="352">
        <v>32.515</v>
      </c>
      <c r="I31" s="350">
        <v>430.908</v>
      </c>
      <c r="J31" s="351"/>
      <c r="K31" s="350"/>
      <c r="L31" s="351"/>
      <c r="M31" s="354" t="str">
        <f t="shared" si="3"/>
        <v>         /0</v>
      </c>
      <c r="N31" s="352">
        <v>15.106</v>
      </c>
      <c r="O31" s="350">
        <v>3069.194</v>
      </c>
      <c r="P31" s="351"/>
      <c r="Q31" s="350"/>
      <c r="R31" s="351">
        <f t="shared" si="4"/>
        <v>3084.3</v>
      </c>
      <c r="S31" s="353">
        <f t="shared" si="5"/>
        <v>0.03441630025073586</v>
      </c>
      <c r="T31" s="356">
        <v>32.515</v>
      </c>
      <c r="U31" s="350">
        <v>2150.29</v>
      </c>
      <c r="V31" s="351"/>
      <c r="W31" s="398"/>
      <c r="X31" s="351">
        <f t="shared" si="6"/>
        <v>2182.805</v>
      </c>
      <c r="Y31" s="349">
        <f t="shared" si="7"/>
        <v>0.4129984125929711</v>
      </c>
    </row>
    <row r="32" spans="1:25" ht="18.75" customHeight="1">
      <c r="A32" s="355" t="s">
        <v>82</v>
      </c>
      <c r="B32" s="352">
        <v>689.024</v>
      </c>
      <c r="C32" s="350">
        <v>958.6300000000001</v>
      </c>
      <c r="D32" s="351"/>
      <c r="E32" s="398"/>
      <c r="F32" s="351">
        <f t="shared" si="0"/>
        <v>1647.654</v>
      </c>
      <c r="G32" s="353">
        <f t="shared" si="1"/>
        <v>0.03649287985808553</v>
      </c>
      <c r="H32" s="352">
        <v>515.409</v>
      </c>
      <c r="I32" s="350">
        <v>742.2180000000001</v>
      </c>
      <c r="J32" s="351"/>
      <c r="K32" s="350"/>
      <c r="L32" s="351"/>
      <c r="M32" s="354" t="str">
        <f t="shared" si="3"/>
        <v>         /0</v>
      </c>
      <c r="N32" s="352">
        <v>1271.8000000000002</v>
      </c>
      <c r="O32" s="350">
        <v>1862.594</v>
      </c>
      <c r="P32" s="351"/>
      <c r="Q32" s="350"/>
      <c r="R32" s="351">
        <f t="shared" si="4"/>
        <v>3134.3940000000002</v>
      </c>
      <c r="S32" s="353">
        <f t="shared" si="5"/>
        <v>0.03497527640245922</v>
      </c>
      <c r="T32" s="356">
        <v>888.4779999999997</v>
      </c>
      <c r="U32" s="350">
        <v>1687.835</v>
      </c>
      <c r="V32" s="351"/>
      <c r="W32" s="350"/>
      <c r="X32" s="351">
        <f t="shared" si="6"/>
        <v>2576.3129999999996</v>
      </c>
      <c r="Y32" s="349">
        <f t="shared" si="7"/>
        <v>0.21662003025253562</v>
      </c>
    </row>
    <row r="33" spans="1:25" ht="18.75" customHeight="1">
      <c r="A33" s="355" t="s">
        <v>85</v>
      </c>
      <c r="B33" s="352">
        <v>1009.0160000000001</v>
      </c>
      <c r="C33" s="350">
        <v>611.37</v>
      </c>
      <c r="D33" s="351"/>
      <c r="E33" s="398"/>
      <c r="F33" s="351">
        <f t="shared" si="0"/>
        <v>1620.386</v>
      </c>
      <c r="G33" s="353">
        <f t="shared" si="1"/>
        <v>0.035888937617803124</v>
      </c>
      <c r="H33" s="352">
        <v>248.665</v>
      </c>
      <c r="I33" s="350">
        <v>331.671</v>
      </c>
      <c r="J33" s="351"/>
      <c r="K33" s="350"/>
      <c r="L33" s="351"/>
      <c r="M33" s="354" t="str">
        <f t="shared" si="3"/>
        <v>         /0</v>
      </c>
      <c r="N33" s="352">
        <v>1639.905</v>
      </c>
      <c r="O33" s="350">
        <v>1116.387</v>
      </c>
      <c r="P33" s="351"/>
      <c r="Q33" s="350"/>
      <c r="R33" s="351">
        <f t="shared" si="4"/>
        <v>2756.292</v>
      </c>
      <c r="S33" s="353">
        <f t="shared" si="5"/>
        <v>0.0307562082322411</v>
      </c>
      <c r="T33" s="356">
        <v>422.962</v>
      </c>
      <c r="U33" s="350">
        <v>640.8509999999999</v>
      </c>
      <c r="V33" s="351"/>
      <c r="W33" s="350"/>
      <c r="X33" s="351">
        <f t="shared" si="6"/>
        <v>1063.8129999999999</v>
      </c>
      <c r="Y33" s="349">
        <f t="shared" si="7"/>
        <v>1.590955365275664</v>
      </c>
    </row>
    <row r="34" spans="1:25" ht="18.75" customHeight="1">
      <c r="A34" s="355" t="s">
        <v>132</v>
      </c>
      <c r="B34" s="352">
        <v>1195.393</v>
      </c>
      <c r="C34" s="350">
        <v>332.591</v>
      </c>
      <c r="D34" s="351"/>
      <c r="E34" s="398"/>
      <c r="F34" s="351">
        <f t="shared" si="0"/>
        <v>1527.984</v>
      </c>
      <c r="G34" s="353">
        <f t="shared" si="1"/>
        <v>0.03384238228237055</v>
      </c>
      <c r="H34" s="352"/>
      <c r="I34" s="350">
        <v>252.226</v>
      </c>
      <c r="J34" s="351"/>
      <c r="K34" s="350"/>
      <c r="L34" s="351"/>
      <c r="M34" s="354" t="str">
        <f t="shared" si="3"/>
        <v>         /0</v>
      </c>
      <c r="N34" s="352">
        <v>1195.508</v>
      </c>
      <c r="O34" s="350">
        <v>672.9470000000001</v>
      </c>
      <c r="P34" s="351"/>
      <c r="Q34" s="350"/>
      <c r="R34" s="351">
        <f t="shared" si="4"/>
        <v>1868.4550000000002</v>
      </c>
      <c r="S34" s="353">
        <f t="shared" si="5"/>
        <v>0.020849239141778903</v>
      </c>
      <c r="T34" s="356">
        <v>0</v>
      </c>
      <c r="U34" s="350">
        <v>461.773</v>
      </c>
      <c r="V34" s="351"/>
      <c r="W34" s="350"/>
      <c r="X34" s="351">
        <f t="shared" si="6"/>
        <v>461.773</v>
      </c>
      <c r="Y34" s="349">
        <f t="shared" si="7"/>
        <v>3.0462629906902308</v>
      </c>
    </row>
    <row r="35" spans="1:25" ht="18.75" customHeight="1">
      <c r="A35" s="355" t="s">
        <v>70</v>
      </c>
      <c r="B35" s="352">
        <v>506.631</v>
      </c>
      <c r="C35" s="350">
        <v>614.047</v>
      </c>
      <c r="D35" s="351"/>
      <c r="E35" s="398"/>
      <c r="F35" s="351">
        <f t="shared" si="0"/>
        <v>1120.6779999999999</v>
      </c>
      <c r="G35" s="353">
        <f t="shared" si="1"/>
        <v>0.024821211014933703</v>
      </c>
      <c r="H35" s="352">
        <v>1019.662</v>
      </c>
      <c r="I35" s="350">
        <v>888.3989999999999</v>
      </c>
      <c r="J35" s="351">
        <v>0</v>
      </c>
      <c r="K35" s="350"/>
      <c r="L35" s="351"/>
      <c r="M35" s="354" t="str">
        <f t="shared" si="3"/>
        <v>         /0</v>
      </c>
      <c r="N35" s="352">
        <v>1006.449</v>
      </c>
      <c r="O35" s="350">
        <v>1242.9199999999998</v>
      </c>
      <c r="P35" s="351">
        <v>11.084</v>
      </c>
      <c r="Q35" s="350">
        <v>9.764999999999999</v>
      </c>
      <c r="R35" s="351">
        <f t="shared" si="4"/>
        <v>2270.2179999999994</v>
      </c>
      <c r="S35" s="353">
        <f t="shared" si="5"/>
        <v>0.025332329644530374</v>
      </c>
      <c r="T35" s="356">
        <v>2050.337</v>
      </c>
      <c r="U35" s="350">
        <v>1905.1459999999997</v>
      </c>
      <c r="V35" s="351">
        <v>0</v>
      </c>
      <c r="W35" s="350"/>
      <c r="X35" s="351">
        <f t="shared" si="6"/>
        <v>3955.4829999999997</v>
      </c>
      <c r="Y35" s="349">
        <f t="shared" si="7"/>
        <v>-0.4260579555012626</v>
      </c>
    </row>
    <row r="36" spans="1:25" ht="18.75" customHeight="1">
      <c r="A36" s="355" t="s">
        <v>113</v>
      </c>
      <c r="B36" s="352">
        <v>116.737</v>
      </c>
      <c r="C36" s="350">
        <v>201.85999999999999</v>
      </c>
      <c r="D36" s="351">
        <v>0</v>
      </c>
      <c r="E36" s="398">
        <v>0.03</v>
      </c>
      <c r="F36" s="351">
        <f t="shared" si="0"/>
        <v>318.62699999999995</v>
      </c>
      <c r="G36" s="353">
        <f t="shared" si="1"/>
        <v>0.0070570743800228795</v>
      </c>
      <c r="H36" s="352">
        <v>12.526</v>
      </c>
      <c r="I36" s="350">
        <v>9.030000000000001</v>
      </c>
      <c r="J36" s="351"/>
      <c r="K36" s="350"/>
      <c r="L36" s="351"/>
      <c r="M36" s="354" t="str">
        <f t="shared" si="3"/>
        <v>         /0</v>
      </c>
      <c r="N36" s="352">
        <v>213.65099999999998</v>
      </c>
      <c r="O36" s="350">
        <v>432.05600000000004</v>
      </c>
      <c r="P36" s="351">
        <v>0</v>
      </c>
      <c r="Q36" s="350">
        <v>0.03</v>
      </c>
      <c r="R36" s="351">
        <f t="shared" si="4"/>
        <v>645.737</v>
      </c>
      <c r="S36" s="353">
        <f t="shared" si="5"/>
        <v>0.007205485353243659</v>
      </c>
      <c r="T36" s="356">
        <v>19.012999999999998</v>
      </c>
      <c r="U36" s="350">
        <v>29.913</v>
      </c>
      <c r="V36" s="351"/>
      <c r="W36" s="350"/>
      <c r="X36" s="351">
        <f t="shared" si="6"/>
        <v>48.926</v>
      </c>
      <c r="Y36" s="349" t="str">
        <f t="shared" si="7"/>
        <v>  *  </v>
      </c>
    </row>
    <row r="37" spans="1:25" ht="18.75" customHeight="1">
      <c r="A37" s="355" t="s">
        <v>131</v>
      </c>
      <c r="B37" s="352"/>
      <c r="C37" s="350">
        <v>312.508</v>
      </c>
      <c r="D37" s="351"/>
      <c r="E37" s="398"/>
      <c r="F37" s="351">
        <f t="shared" si="0"/>
        <v>312.508</v>
      </c>
      <c r="G37" s="353">
        <f t="shared" si="1"/>
        <v>0.006921548394681525</v>
      </c>
      <c r="H37" s="352"/>
      <c r="I37" s="350">
        <v>234.465</v>
      </c>
      <c r="J37" s="351"/>
      <c r="K37" s="350"/>
      <c r="L37" s="351"/>
      <c r="M37" s="354" t="str">
        <f t="shared" si="3"/>
        <v>         /0</v>
      </c>
      <c r="N37" s="352"/>
      <c r="O37" s="350">
        <v>661.79</v>
      </c>
      <c r="P37" s="351"/>
      <c r="Q37" s="350"/>
      <c r="R37" s="351">
        <f t="shared" si="4"/>
        <v>661.79</v>
      </c>
      <c r="S37" s="353">
        <f t="shared" si="5"/>
        <v>0.007384613475645846</v>
      </c>
      <c r="T37" s="356"/>
      <c r="U37" s="350">
        <v>366.08299999999997</v>
      </c>
      <c r="V37" s="351"/>
      <c r="W37" s="350"/>
      <c r="X37" s="351">
        <f t="shared" si="6"/>
        <v>366.08299999999997</v>
      </c>
      <c r="Y37" s="349">
        <f t="shared" si="7"/>
        <v>0.8077594425307923</v>
      </c>
    </row>
    <row r="38" spans="1:25" ht="18.75" customHeight="1">
      <c r="A38" s="355" t="s">
        <v>109</v>
      </c>
      <c r="B38" s="352">
        <v>127.77699999999999</v>
      </c>
      <c r="C38" s="350">
        <v>130.157</v>
      </c>
      <c r="D38" s="351"/>
      <c r="E38" s="398"/>
      <c r="F38" s="351">
        <f t="shared" si="0"/>
        <v>257.93399999999997</v>
      </c>
      <c r="G38" s="353">
        <f t="shared" si="1"/>
        <v>0.0057128222753778605</v>
      </c>
      <c r="H38" s="352">
        <v>102.241</v>
      </c>
      <c r="I38" s="350">
        <v>37.938</v>
      </c>
      <c r="J38" s="351"/>
      <c r="K38" s="350"/>
      <c r="L38" s="351"/>
      <c r="M38" s="354" t="str">
        <f t="shared" si="3"/>
        <v>         /0</v>
      </c>
      <c r="N38" s="352">
        <v>248.597</v>
      </c>
      <c r="O38" s="350">
        <v>248.823</v>
      </c>
      <c r="P38" s="351"/>
      <c r="Q38" s="350"/>
      <c r="R38" s="351">
        <f t="shared" si="4"/>
        <v>497.42</v>
      </c>
      <c r="S38" s="353">
        <f t="shared" si="5"/>
        <v>0.005550483438939477</v>
      </c>
      <c r="T38" s="356">
        <v>187.291</v>
      </c>
      <c r="U38" s="350">
        <v>68.673</v>
      </c>
      <c r="V38" s="351"/>
      <c r="W38" s="350"/>
      <c r="X38" s="351">
        <f t="shared" si="6"/>
        <v>255.964</v>
      </c>
      <c r="Y38" s="349">
        <f t="shared" si="7"/>
        <v>0.943320154396712</v>
      </c>
    </row>
    <row r="39" spans="1:25" ht="18.75" customHeight="1">
      <c r="A39" s="355" t="s">
        <v>105</v>
      </c>
      <c r="B39" s="352">
        <v>87.448</v>
      </c>
      <c r="C39" s="350">
        <v>103.905</v>
      </c>
      <c r="D39" s="351"/>
      <c r="E39" s="398"/>
      <c r="F39" s="351">
        <f t="shared" si="0"/>
        <v>191.353</v>
      </c>
      <c r="G39" s="353">
        <f t="shared" si="1"/>
        <v>0.004238160462988128</v>
      </c>
      <c r="H39" s="352">
        <v>34.247</v>
      </c>
      <c r="I39" s="350">
        <v>94.174</v>
      </c>
      <c r="J39" s="351"/>
      <c r="K39" s="350"/>
      <c r="L39" s="351"/>
      <c r="M39" s="354" t="str">
        <f t="shared" si="3"/>
        <v>         /0</v>
      </c>
      <c r="N39" s="352">
        <v>161.855</v>
      </c>
      <c r="O39" s="350">
        <v>226.023</v>
      </c>
      <c r="P39" s="351"/>
      <c r="Q39" s="350"/>
      <c r="R39" s="351">
        <f t="shared" si="4"/>
        <v>387.878</v>
      </c>
      <c r="S39" s="353">
        <f t="shared" si="5"/>
        <v>0.0043281541058440886</v>
      </c>
      <c r="T39" s="356">
        <v>73.821</v>
      </c>
      <c r="U39" s="350">
        <v>197.865</v>
      </c>
      <c r="V39" s="351"/>
      <c r="W39" s="350"/>
      <c r="X39" s="351">
        <f t="shared" si="6"/>
        <v>271.68600000000004</v>
      </c>
      <c r="Y39" s="349">
        <f t="shared" si="7"/>
        <v>0.4276701780732166</v>
      </c>
    </row>
    <row r="40" spans="1:25" ht="18.75" customHeight="1">
      <c r="A40" s="355" t="s">
        <v>133</v>
      </c>
      <c r="B40" s="352"/>
      <c r="C40" s="350"/>
      <c r="D40" s="351"/>
      <c r="E40" s="398">
        <v>141.79700000000003</v>
      </c>
      <c r="F40" s="351">
        <f t="shared" si="0"/>
        <v>141.79700000000003</v>
      </c>
      <c r="G40" s="353">
        <f t="shared" si="1"/>
        <v>0.0031405749539872786</v>
      </c>
      <c r="H40" s="352"/>
      <c r="I40" s="350"/>
      <c r="J40" s="351"/>
      <c r="K40" s="350">
        <v>197.523</v>
      </c>
      <c r="L40" s="351"/>
      <c r="M40" s="354" t="str">
        <f t="shared" si="3"/>
        <v>         /0</v>
      </c>
      <c r="N40" s="352"/>
      <c r="O40" s="350"/>
      <c r="P40" s="351"/>
      <c r="Q40" s="350">
        <v>408.287</v>
      </c>
      <c r="R40" s="351">
        <f t="shared" si="4"/>
        <v>408.287</v>
      </c>
      <c r="S40" s="353">
        <f t="shared" si="5"/>
        <v>0.004555888850135263</v>
      </c>
      <c r="T40" s="356"/>
      <c r="U40" s="350"/>
      <c r="V40" s="351"/>
      <c r="W40" s="350">
        <v>268.433</v>
      </c>
      <c r="X40" s="351">
        <f t="shared" si="6"/>
        <v>268.433</v>
      </c>
      <c r="Y40" s="349">
        <f t="shared" si="7"/>
        <v>0.5210015162070236</v>
      </c>
    </row>
    <row r="41" spans="1:25" ht="18.75" customHeight="1">
      <c r="A41" s="355" t="s">
        <v>101</v>
      </c>
      <c r="B41" s="352">
        <v>60.601</v>
      </c>
      <c r="C41" s="350">
        <v>55.062999999999995</v>
      </c>
      <c r="D41" s="351"/>
      <c r="E41" s="398"/>
      <c r="F41" s="351">
        <f aca="true" t="shared" si="8" ref="F41:F72">SUM(B41:E41)</f>
        <v>115.66399999999999</v>
      </c>
      <c r="G41" s="353">
        <f aca="true" t="shared" si="9" ref="G41:G72">F41/$F$9</f>
        <v>0.002561771133930792</v>
      </c>
      <c r="H41" s="352">
        <v>0</v>
      </c>
      <c r="I41" s="350">
        <v>3.859</v>
      </c>
      <c r="J41" s="351"/>
      <c r="K41" s="350"/>
      <c r="L41" s="351"/>
      <c r="M41" s="354" t="str">
        <f t="shared" si="3"/>
        <v>         /0</v>
      </c>
      <c r="N41" s="352">
        <v>107.506</v>
      </c>
      <c r="O41" s="350">
        <v>141.50300000000001</v>
      </c>
      <c r="P41" s="351"/>
      <c r="Q41" s="350"/>
      <c r="R41" s="351">
        <f aca="true" t="shared" si="10" ref="R41:R72">SUM(N41:Q41)</f>
        <v>249.00900000000001</v>
      </c>
      <c r="S41" s="353">
        <f aca="true" t="shared" si="11" ref="S41:S72">R41/$R$9</f>
        <v>0.002778578124415746</v>
      </c>
      <c r="T41" s="356">
        <v>0</v>
      </c>
      <c r="U41" s="350">
        <v>7.868</v>
      </c>
      <c r="V41" s="351"/>
      <c r="W41" s="350"/>
      <c r="X41" s="351">
        <f aca="true" t="shared" si="12" ref="X41:X72">SUM(T41:W41)</f>
        <v>7.868</v>
      </c>
      <c r="Y41" s="349" t="str">
        <f t="shared" si="7"/>
        <v>  *  </v>
      </c>
    </row>
    <row r="42" spans="1:25" ht="18.75" customHeight="1">
      <c r="A42" s="355" t="s">
        <v>111</v>
      </c>
      <c r="B42" s="352">
        <v>58.698</v>
      </c>
      <c r="C42" s="350">
        <v>40.458999999999996</v>
      </c>
      <c r="D42" s="351"/>
      <c r="E42" s="398"/>
      <c r="F42" s="351">
        <f t="shared" si="8"/>
        <v>99.157</v>
      </c>
      <c r="G42" s="353">
        <f t="shared" si="9"/>
        <v>0.0021961676954555917</v>
      </c>
      <c r="H42" s="352">
        <v>52.563</v>
      </c>
      <c r="I42" s="350">
        <v>49.045</v>
      </c>
      <c r="J42" s="351"/>
      <c r="K42" s="350"/>
      <c r="L42" s="351"/>
      <c r="M42" s="354" t="str">
        <f t="shared" si="3"/>
        <v>         /0</v>
      </c>
      <c r="N42" s="352">
        <v>111.849</v>
      </c>
      <c r="O42" s="350">
        <v>78.54099999999998</v>
      </c>
      <c r="P42" s="351"/>
      <c r="Q42" s="350"/>
      <c r="R42" s="351">
        <f t="shared" si="10"/>
        <v>190.39</v>
      </c>
      <c r="S42" s="353">
        <f t="shared" si="11"/>
        <v>0.0021244753768237847</v>
      </c>
      <c r="T42" s="356">
        <v>102.747</v>
      </c>
      <c r="U42" s="350">
        <v>75.23499999999999</v>
      </c>
      <c r="V42" s="351"/>
      <c r="W42" s="350"/>
      <c r="X42" s="351">
        <f t="shared" si="12"/>
        <v>177.98199999999997</v>
      </c>
      <c r="Y42" s="349">
        <f aca="true" t="shared" si="13" ref="Y42:Y73">IF(ISERROR(R42/X42-1),"         /0",IF(R42/X42&gt;5,"  *  ",(R42/X42-1)))</f>
        <v>0.06971491499140381</v>
      </c>
    </row>
    <row r="43" spans="1:25" ht="18.75" customHeight="1">
      <c r="A43" s="355" t="s">
        <v>87</v>
      </c>
      <c r="B43" s="352">
        <v>72.213</v>
      </c>
      <c r="C43" s="350">
        <v>9.816</v>
      </c>
      <c r="D43" s="351"/>
      <c r="E43" s="398"/>
      <c r="F43" s="351">
        <f t="shared" si="8"/>
        <v>82.029</v>
      </c>
      <c r="G43" s="353">
        <f t="shared" si="9"/>
        <v>0.0018168101081166908</v>
      </c>
      <c r="H43" s="352">
        <v>21.682</v>
      </c>
      <c r="I43" s="350">
        <v>1.682</v>
      </c>
      <c r="J43" s="351"/>
      <c r="K43" s="350"/>
      <c r="L43" s="351"/>
      <c r="M43" s="354" t="str">
        <f t="shared" si="3"/>
        <v>         /0</v>
      </c>
      <c r="N43" s="352">
        <v>119.44399999999999</v>
      </c>
      <c r="O43" s="350">
        <v>12.401</v>
      </c>
      <c r="P43" s="351"/>
      <c r="Q43" s="350"/>
      <c r="R43" s="351">
        <f t="shared" si="10"/>
        <v>131.845</v>
      </c>
      <c r="S43" s="353">
        <f t="shared" si="11"/>
        <v>0.0014711983615595982</v>
      </c>
      <c r="T43" s="356">
        <v>21.682</v>
      </c>
      <c r="U43" s="350">
        <v>1.682</v>
      </c>
      <c r="V43" s="351"/>
      <c r="W43" s="350"/>
      <c r="X43" s="351">
        <f t="shared" si="12"/>
        <v>23.363999999999997</v>
      </c>
      <c r="Y43" s="349" t="str">
        <f t="shared" si="13"/>
        <v>  *  </v>
      </c>
    </row>
    <row r="44" spans="1:25" ht="18.75" customHeight="1">
      <c r="A44" s="355" t="s">
        <v>68</v>
      </c>
      <c r="B44" s="352">
        <v>24.147</v>
      </c>
      <c r="C44" s="350">
        <v>12.789</v>
      </c>
      <c r="D44" s="351"/>
      <c r="E44" s="350"/>
      <c r="F44" s="351">
        <f t="shared" si="8"/>
        <v>36.936</v>
      </c>
      <c r="G44" s="353">
        <f t="shared" si="9"/>
        <v>0.0008180728541539955</v>
      </c>
      <c r="H44" s="352">
        <v>4.913</v>
      </c>
      <c r="I44" s="350">
        <v>2.7680000000000002</v>
      </c>
      <c r="J44" s="351"/>
      <c r="K44" s="350"/>
      <c r="L44" s="351"/>
      <c r="M44" s="354" t="str">
        <f t="shared" si="3"/>
        <v>         /0</v>
      </c>
      <c r="N44" s="352">
        <v>37.774</v>
      </c>
      <c r="O44" s="350">
        <v>29.421</v>
      </c>
      <c r="P44" s="351"/>
      <c r="Q44" s="350"/>
      <c r="R44" s="351">
        <f t="shared" si="10"/>
        <v>67.195</v>
      </c>
      <c r="S44" s="353">
        <f t="shared" si="11"/>
        <v>0.000749798429254027</v>
      </c>
      <c r="T44" s="356">
        <v>9.041</v>
      </c>
      <c r="U44" s="350">
        <v>7.862</v>
      </c>
      <c r="V44" s="351"/>
      <c r="W44" s="350"/>
      <c r="X44" s="351">
        <f t="shared" si="12"/>
        <v>16.903</v>
      </c>
      <c r="Y44" s="349">
        <f t="shared" si="13"/>
        <v>2.975329823108324</v>
      </c>
    </row>
    <row r="45" spans="1:25" ht="18.75" customHeight="1" thickBot="1">
      <c r="A45" s="355" t="s">
        <v>41</v>
      </c>
      <c r="B45" s="352">
        <v>33.519999999999996</v>
      </c>
      <c r="C45" s="350">
        <v>36.378</v>
      </c>
      <c r="D45" s="351">
        <v>0.11800000000000001</v>
      </c>
      <c r="E45" s="350">
        <v>56.34</v>
      </c>
      <c r="F45" s="351">
        <f t="shared" si="8"/>
        <v>126.356</v>
      </c>
      <c r="G45" s="353">
        <f t="shared" si="9"/>
        <v>0.0027985816969753694</v>
      </c>
      <c r="H45" s="352">
        <v>16.987</v>
      </c>
      <c r="I45" s="350">
        <v>165.012</v>
      </c>
      <c r="J45" s="351">
        <v>103.523</v>
      </c>
      <c r="K45" s="350">
        <v>95.88</v>
      </c>
      <c r="L45" s="351"/>
      <c r="M45" s="354" t="str">
        <f t="shared" si="3"/>
        <v>         /0</v>
      </c>
      <c r="N45" s="352">
        <v>50.967999999999996</v>
      </c>
      <c r="O45" s="350">
        <v>110.488</v>
      </c>
      <c r="P45" s="351">
        <v>0.181</v>
      </c>
      <c r="Q45" s="350">
        <v>102.68799999999999</v>
      </c>
      <c r="R45" s="351">
        <f t="shared" si="10"/>
        <v>264.325</v>
      </c>
      <c r="S45" s="353">
        <f t="shared" si="11"/>
        <v>0.0029494823991750977</v>
      </c>
      <c r="T45" s="356">
        <v>29.856</v>
      </c>
      <c r="U45" s="350">
        <v>272.32</v>
      </c>
      <c r="V45" s="351">
        <v>187.66700000000003</v>
      </c>
      <c r="W45" s="350">
        <v>231.154</v>
      </c>
      <c r="X45" s="351">
        <f t="shared" si="12"/>
        <v>720.9970000000001</v>
      </c>
      <c r="Y45" s="349">
        <f t="shared" si="13"/>
        <v>-0.633389598014971</v>
      </c>
    </row>
    <row r="46" spans="1:25" s="341" customFormat="1" ht="18.75" customHeight="1">
      <c r="A46" s="348" t="s">
        <v>224</v>
      </c>
      <c r="B46" s="345">
        <f>SUM(B47:B55)</f>
        <v>1856.8650000000002</v>
      </c>
      <c r="C46" s="344">
        <f>SUM(C47:C55)</f>
        <v>1244.692</v>
      </c>
      <c r="D46" s="343">
        <f>SUM(D47:D55)</f>
        <v>201.519</v>
      </c>
      <c r="E46" s="344">
        <f>SUM(E47:E55)</f>
        <v>14.236</v>
      </c>
      <c r="F46" s="343">
        <f t="shared" si="8"/>
        <v>3317.312</v>
      </c>
      <c r="G46" s="346">
        <f t="shared" si="9"/>
        <v>0.07347311284273605</v>
      </c>
      <c r="H46" s="345">
        <f>SUM(H47:H55)</f>
        <v>2657.9599999999996</v>
      </c>
      <c r="I46" s="344">
        <f>SUM(I47:I55)</f>
        <v>773.536</v>
      </c>
      <c r="J46" s="343">
        <f>SUM(J47:J55)</f>
        <v>91.181</v>
      </c>
      <c r="K46" s="344">
        <f>SUM(K47:K55)</f>
        <v>61.802</v>
      </c>
      <c r="L46" s="343">
        <f aca="true" t="shared" si="14" ref="L46:L77">SUM(H46:K46)</f>
        <v>3584.479</v>
      </c>
      <c r="M46" s="347">
        <f t="shared" si="3"/>
        <v>-0.07453440234968589</v>
      </c>
      <c r="N46" s="345">
        <f>SUM(N47:N55)</f>
        <v>4441.023999999999</v>
      </c>
      <c r="O46" s="344">
        <f>SUM(O47:O55)</f>
        <v>2394.004</v>
      </c>
      <c r="P46" s="343">
        <f>SUM(P47:P55)</f>
        <v>403.068</v>
      </c>
      <c r="Q46" s="344">
        <f>SUM(Q47:Q55)</f>
        <v>28.451999999999998</v>
      </c>
      <c r="R46" s="343">
        <f t="shared" si="10"/>
        <v>7266.548</v>
      </c>
      <c r="S46" s="346">
        <f t="shared" si="11"/>
        <v>0.08108410263410956</v>
      </c>
      <c r="T46" s="345">
        <f>SUM(T47:T55)</f>
        <v>5682.621000000001</v>
      </c>
      <c r="U46" s="344">
        <f>SUM(U47:U55)</f>
        <v>1542.3289999999997</v>
      </c>
      <c r="V46" s="343">
        <f>SUM(V47:V55)</f>
        <v>106.698</v>
      </c>
      <c r="W46" s="344">
        <f>SUM(W47:W55)</f>
        <v>62.658</v>
      </c>
      <c r="X46" s="343">
        <f t="shared" si="12"/>
        <v>7394.306000000001</v>
      </c>
      <c r="Y46" s="342">
        <f t="shared" si="13"/>
        <v>-0.017277889229902255</v>
      </c>
    </row>
    <row r="47" spans="1:25" ht="18.75" customHeight="1">
      <c r="A47" s="355" t="s">
        <v>114</v>
      </c>
      <c r="B47" s="352">
        <v>254.793</v>
      </c>
      <c r="C47" s="350">
        <v>476.702</v>
      </c>
      <c r="D47" s="351"/>
      <c r="E47" s="350"/>
      <c r="F47" s="351">
        <f t="shared" si="8"/>
        <v>731.495</v>
      </c>
      <c r="G47" s="353">
        <f t="shared" si="9"/>
        <v>0.016201434980760692</v>
      </c>
      <c r="H47" s="352">
        <v>139.08</v>
      </c>
      <c r="I47" s="350">
        <v>295.441</v>
      </c>
      <c r="J47" s="351"/>
      <c r="K47" s="350"/>
      <c r="L47" s="351">
        <f t="shared" si="14"/>
        <v>434.52099999999996</v>
      </c>
      <c r="M47" s="354">
        <f t="shared" si="3"/>
        <v>0.683451432727072</v>
      </c>
      <c r="N47" s="352">
        <v>369.208</v>
      </c>
      <c r="O47" s="350">
        <v>936.77</v>
      </c>
      <c r="P47" s="351"/>
      <c r="Q47" s="350"/>
      <c r="R47" s="351">
        <f t="shared" si="10"/>
        <v>1305.978</v>
      </c>
      <c r="S47" s="353">
        <f t="shared" si="11"/>
        <v>0.014572814242731094</v>
      </c>
      <c r="T47" s="352">
        <v>244.05200000000002</v>
      </c>
      <c r="U47" s="350">
        <v>617.8779999999999</v>
      </c>
      <c r="V47" s="351"/>
      <c r="W47" s="350"/>
      <c r="X47" s="334">
        <f t="shared" si="12"/>
        <v>861.93</v>
      </c>
      <c r="Y47" s="349">
        <f t="shared" si="13"/>
        <v>0.5151787268107622</v>
      </c>
    </row>
    <row r="48" spans="1:25" ht="18.75" customHeight="1">
      <c r="A48" s="355" t="s">
        <v>132</v>
      </c>
      <c r="B48" s="352">
        <v>271.563</v>
      </c>
      <c r="C48" s="350">
        <v>300.158</v>
      </c>
      <c r="D48" s="351"/>
      <c r="E48" s="350"/>
      <c r="F48" s="351">
        <f t="shared" si="8"/>
        <v>571.721</v>
      </c>
      <c r="G48" s="353">
        <f t="shared" si="9"/>
        <v>0.012662698458137764</v>
      </c>
      <c r="H48" s="352">
        <v>1809.857</v>
      </c>
      <c r="I48" s="350"/>
      <c r="J48" s="351"/>
      <c r="K48" s="350"/>
      <c r="L48" s="351">
        <f t="shared" si="14"/>
        <v>1809.857</v>
      </c>
      <c r="M48" s="354">
        <f t="shared" si="3"/>
        <v>-0.6841070869134964</v>
      </c>
      <c r="N48" s="352">
        <v>1420.866</v>
      </c>
      <c r="O48" s="350">
        <v>355.403</v>
      </c>
      <c r="P48" s="351"/>
      <c r="Q48" s="350"/>
      <c r="R48" s="351">
        <f t="shared" si="10"/>
        <v>1776.269</v>
      </c>
      <c r="S48" s="353">
        <f t="shared" si="11"/>
        <v>0.019820577515181508</v>
      </c>
      <c r="T48" s="352">
        <v>3258.609</v>
      </c>
      <c r="U48" s="350"/>
      <c r="V48" s="351"/>
      <c r="W48" s="350"/>
      <c r="X48" s="334">
        <f t="shared" si="12"/>
        <v>3258.609</v>
      </c>
      <c r="Y48" s="349">
        <f t="shared" si="13"/>
        <v>-0.45489962128012285</v>
      </c>
    </row>
    <row r="49" spans="1:25" ht="18.75" customHeight="1">
      <c r="A49" s="355" t="s">
        <v>134</v>
      </c>
      <c r="B49" s="352">
        <v>527.819</v>
      </c>
      <c r="C49" s="350"/>
      <c r="D49" s="351"/>
      <c r="E49" s="350"/>
      <c r="F49" s="351">
        <f t="shared" si="8"/>
        <v>527.819</v>
      </c>
      <c r="G49" s="353">
        <f t="shared" si="9"/>
        <v>0.011690339934121392</v>
      </c>
      <c r="H49" s="352">
        <v>64.898</v>
      </c>
      <c r="I49" s="350"/>
      <c r="J49" s="351"/>
      <c r="K49" s="350"/>
      <c r="L49" s="351">
        <f t="shared" si="14"/>
        <v>64.898</v>
      </c>
      <c r="M49" s="354">
        <f t="shared" si="3"/>
        <v>7.133054947764183</v>
      </c>
      <c r="N49" s="352">
        <v>1149.827</v>
      </c>
      <c r="O49" s="350"/>
      <c r="P49" s="351"/>
      <c r="Q49" s="350"/>
      <c r="R49" s="351">
        <f t="shared" si="10"/>
        <v>1149.827</v>
      </c>
      <c r="S49" s="353">
        <f t="shared" si="11"/>
        <v>0.012830396287132529</v>
      </c>
      <c r="T49" s="352">
        <v>792.556</v>
      </c>
      <c r="U49" s="350"/>
      <c r="V49" s="351"/>
      <c r="W49" s="350"/>
      <c r="X49" s="334">
        <f t="shared" si="12"/>
        <v>792.556</v>
      </c>
      <c r="Y49" s="349">
        <f t="shared" si="13"/>
        <v>0.45078328849948757</v>
      </c>
    </row>
    <row r="50" spans="1:25" ht="18.75" customHeight="1">
      <c r="A50" s="355" t="s">
        <v>124</v>
      </c>
      <c r="B50" s="352">
        <v>351.102</v>
      </c>
      <c r="C50" s="350">
        <v>36.013</v>
      </c>
      <c r="D50" s="351"/>
      <c r="E50" s="350"/>
      <c r="F50" s="351">
        <f t="shared" si="8"/>
        <v>387.11499999999995</v>
      </c>
      <c r="G50" s="353">
        <f t="shared" si="9"/>
        <v>0.00857397316806974</v>
      </c>
      <c r="H50" s="352">
        <v>410.014</v>
      </c>
      <c r="I50" s="350">
        <v>70.139</v>
      </c>
      <c r="J50" s="351"/>
      <c r="K50" s="350"/>
      <c r="L50" s="351">
        <f t="shared" si="14"/>
        <v>480.153</v>
      </c>
      <c r="M50" s="354">
        <f t="shared" si="3"/>
        <v>-0.1937674033068627</v>
      </c>
      <c r="N50" s="352">
        <v>566.756</v>
      </c>
      <c r="O50" s="350">
        <v>119.959</v>
      </c>
      <c r="P50" s="351"/>
      <c r="Q50" s="350"/>
      <c r="R50" s="351">
        <f t="shared" si="10"/>
        <v>686.7149999999999</v>
      </c>
      <c r="S50" s="353">
        <f t="shared" si="11"/>
        <v>0.007662740209021195</v>
      </c>
      <c r="T50" s="352">
        <v>739.135</v>
      </c>
      <c r="U50" s="350">
        <v>146.558</v>
      </c>
      <c r="V50" s="351"/>
      <c r="W50" s="350"/>
      <c r="X50" s="334">
        <f t="shared" si="12"/>
        <v>885.693</v>
      </c>
      <c r="Y50" s="349">
        <f t="shared" si="13"/>
        <v>-0.22465797968370538</v>
      </c>
    </row>
    <row r="51" spans="1:25" ht="18.75" customHeight="1">
      <c r="A51" s="355" t="s">
        <v>70</v>
      </c>
      <c r="B51" s="352">
        <v>257.46500000000003</v>
      </c>
      <c r="C51" s="350">
        <v>85.81700000000001</v>
      </c>
      <c r="D51" s="351"/>
      <c r="E51" s="350"/>
      <c r="F51" s="351">
        <f t="shared" si="8"/>
        <v>343.28200000000004</v>
      </c>
      <c r="G51" s="353">
        <f t="shared" si="9"/>
        <v>0.007603142882816004</v>
      </c>
      <c r="H51" s="352">
        <v>115.421</v>
      </c>
      <c r="I51" s="350">
        <v>181.914</v>
      </c>
      <c r="J51" s="351">
        <v>0</v>
      </c>
      <c r="K51" s="350"/>
      <c r="L51" s="351">
        <f t="shared" si="14"/>
        <v>297.335</v>
      </c>
      <c r="M51" s="354">
        <f t="shared" si="3"/>
        <v>0.15452940286209182</v>
      </c>
      <c r="N51" s="352">
        <v>588.197</v>
      </c>
      <c r="O51" s="350">
        <v>218.98000000000002</v>
      </c>
      <c r="P51" s="351">
        <v>0</v>
      </c>
      <c r="Q51" s="350"/>
      <c r="R51" s="351">
        <f t="shared" si="10"/>
        <v>807.177</v>
      </c>
      <c r="S51" s="353">
        <f t="shared" si="11"/>
        <v>0.009006920853188152</v>
      </c>
      <c r="T51" s="352">
        <v>357.26300000000003</v>
      </c>
      <c r="U51" s="350">
        <v>315.73699999999997</v>
      </c>
      <c r="V51" s="351">
        <v>0</v>
      </c>
      <c r="W51" s="350"/>
      <c r="X51" s="334">
        <f t="shared" si="12"/>
        <v>673</v>
      </c>
      <c r="Y51" s="349">
        <f t="shared" si="13"/>
        <v>0.1993714710252601</v>
      </c>
    </row>
    <row r="52" spans="1:25" ht="18.75" customHeight="1">
      <c r="A52" s="355" t="s">
        <v>107</v>
      </c>
      <c r="B52" s="352">
        <v>26.2</v>
      </c>
      <c r="C52" s="350">
        <v>225.075</v>
      </c>
      <c r="D52" s="351"/>
      <c r="E52" s="350"/>
      <c r="F52" s="351">
        <f t="shared" si="8"/>
        <v>251.27499999999998</v>
      </c>
      <c r="G52" s="353">
        <f t="shared" si="9"/>
        <v>0.005565336160589809</v>
      </c>
      <c r="H52" s="352">
        <v>33.665</v>
      </c>
      <c r="I52" s="350">
        <v>226.042</v>
      </c>
      <c r="J52" s="351"/>
      <c r="K52" s="350"/>
      <c r="L52" s="351">
        <f t="shared" si="14"/>
        <v>259.707</v>
      </c>
      <c r="M52" s="354">
        <f t="shared" si="3"/>
        <v>-0.03246735744512086</v>
      </c>
      <c r="N52" s="352">
        <v>31.162</v>
      </c>
      <c r="O52" s="350">
        <v>491.913</v>
      </c>
      <c r="P52" s="351"/>
      <c r="Q52" s="350"/>
      <c r="R52" s="351">
        <f t="shared" si="10"/>
        <v>523.075</v>
      </c>
      <c r="S52" s="353">
        <f t="shared" si="11"/>
        <v>0.0058367559101428716</v>
      </c>
      <c r="T52" s="352">
        <v>44.796</v>
      </c>
      <c r="U52" s="350">
        <v>434.356</v>
      </c>
      <c r="V52" s="351"/>
      <c r="W52" s="350"/>
      <c r="X52" s="334">
        <f t="shared" si="12"/>
        <v>479.152</v>
      </c>
      <c r="Y52" s="349">
        <f t="shared" si="13"/>
        <v>0.09166819714829555</v>
      </c>
    </row>
    <row r="53" spans="1:25" ht="18.75" customHeight="1">
      <c r="A53" s="355" t="s">
        <v>121</v>
      </c>
      <c r="B53" s="352"/>
      <c r="C53" s="350"/>
      <c r="D53" s="351">
        <v>201.489</v>
      </c>
      <c r="E53" s="350">
        <v>14.186</v>
      </c>
      <c r="F53" s="351">
        <f t="shared" si="8"/>
        <v>215.675</v>
      </c>
      <c r="G53" s="353">
        <f t="shared" si="9"/>
        <v>0.004776853552622455</v>
      </c>
      <c r="H53" s="352"/>
      <c r="I53" s="350"/>
      <c r="J53" s="351">
        <v>91.181</v>
      </c>
      <c r="K53" s="350">
        <v>61.802</v>
      </c>
      <c r="L53" s="351">
        <f t="shared" si="14"/>
        <v>152.983</v>
      </c>
      <c r="M53" s="354">
        <f t="shared" si="3"/>
        <v>0.4097971670054843</v>
      </c>
      <c r="N53" s="352"/>
      <c r="O53" s="350"/>
      <c r="P53" s="351">
        <v>402.978</v>
      </c>
      <c r="Q53" s="350">
        <v>28.372</v>
      </c>
      <c r="R53" s="351">
        <f t="shared" si="10"/>
        <v>431.35</v>
      </c>
      <c r="S53" s="353">
        <f t="shared" si="11"/>
        <v>0.004813238372776614</v>
      </c>
      <c r="T53" s="352"/>
      <c r="U53" s="350"/>
      <c r="V53" s="351">
        <v>106.698</v>
      </c>
      <c r="W53" s="350">
        <v>62.658</v>
      </c>
      <c r="X53" s="334">
        <f t="shared" si="12"/>
        <v>169.356</v>
      </c>
      <c r="Y53" s="349">
        <f t="shared" si="13"/>
        <v>1.5470015824653394</v>
      </c>
    </row>
    <row r="54" spans="1:25" ht="18.75" customHeight="1">
      <c r="A54" s="355" t="s">
        <v>103</v>
      </c>
      <c r="B54" s="352">
        <v>68.363</v>
      </c>
      <c r="C54" s="350">
        <v>120.927</v>
      </c>
      <c r="D54" s="351"/>
      <c r="E54" s="350"/>
      <c r="F54" s="351">
        <f t="shared" si="8"/>
        <v>189.29000000000002</v>
      </c>
      <c r="G54" s="353">
        <f t="shared" si="9"/>
        <v>0.0041924683388241775</v>
      </c>
      <c r="H54" s="352"/>
      <c r="I54" s="350"/>
      <c r="J54" s="351"/>
      <c r="K54" s="350"/>
      <c r="L54" s="351">
        <f t="shared" si="14"/>
        <v>0</v>
      </c>
      <c r="M54" s="354" t="s">
        <v>286</v>
      </c>
      <c r="N54" s="352">
        <v>149.07999999999998</v>
      </c>
      <c r="O54" s="350">
        <v>270.979</v>
      </c>
      <c r="P54" s="351"/>
      <c r="Q54" s="350"/>
      <c r="R54" s="351">
        <f t="shared" si="10"/>
        <v>420.05899999999997</v>
      </c>
      <c r="S54" s="353">
        <f t="shared" si="11"/>
        <v>0.004687247241521204</v>
      </c>
      <c r="T54" s="352"/>
      <c r="U54" s="350"/>
      <c r="V54" s="351"/>
      <c r="W54" s="350"/>
      <c r="X54" s="334">
        <f t="shared" si="12"/>
        <v>0</v>
      </c>
      <c r="Y54" s="349" t="str">
        <f t="shared" si="13"/>
        <v>         /0</v>
      </c>
    </row>
    <row r="55" spans="1:25" ht="18.75" customHeight="1" thickBot="1">
      <c r="A55" s="355" t="s">
        <v>41</v>
      </c>
      <c r="B55" s="352">
        <v>99.55999999999999</v>
      </c>
      <c r="C55" s="350">
        <v>0</v>
      </c>
      <c r="D55" s="351">
        <v>0.03</v>
      </c>
      <c r="E55" s="350">
        <v>0.05</v>
      </c>
      <c r="F55" s="351">
        <f t="shared" si="8"/>
        <v>99.63999999999999</v>
      </c>
      <c r="G55" s="353">
        <f t="shared" si="9"/>
        <v>0.002206865366794025</v>
      </c>
      <c r="H55" s="352">
        <v>85.025</v>
      </c>
      <c r="I55" s="350">
        <v>0</v>
      </c>
      <c r="J55" s="351">
        <v>0</v>
      </c>
      <c r="K55" s="350">
        <v>0</v>
      </c>
      <c r="L55" s="351">
        <f t="shared" si="14"/>
        <v>85.025</v>
      </c>
      <c r="M55" s="354">
        <f aca="true" t="shared" si="15" ref="M55:M77">IF(ISERROR(F55/L55-1),"         /0",(F55/L55-1))</f>
        <v>0.17189062040576286</v>
      </c>
      <c r="N55" s="352">
        <v>165.92799999999997</v>
      </c>
      <c r="O55" s="350">
        <v>0</v>
      </c>
      <c r="P55" s="351">
        <v>0.09</v>
      </c>
      <c r="Q55" s="350">
        <v>0.08</v>
      </c>
      <c r="R55" s="351">
        <f t="shared" si="10"/>
        <v>166.09799999999998</v>
      </c>
      <c r="S55" s="353">
        <f t="shared" si="11"/>
        <v>0.0018534120024143966</v>
      </c>
      <c r="T55" s="352">
        <v>246.20999999999998</v>
      </c>
      <c r="U55" s="350">
        <v>27.8</v>
      </c>
      <c r="V55" s="351">
        <v>0</v>
      </c>
      <c r="W55" s="350">
        <v>0</v>
      </c>
      <c r="X55" s="334">
        <f t="shared" si="12"/>
        <v>274.01</v>
      </c>
      <c r="Y55" s="349">
        <f t="shared" si="13"/>
        <v>-0.39382504288164666</v>
      </c>
    </row>
    <row r="56" spans="1:25" s="341" customFormat="1" ht="18.75" customHeight="1">
      <c r="A56" s="348" t="s">
        <v>213</v>
      </c>
      <c r="B56" s="345">
        <f>SUM(B57:B68)</f>
        <v>2940.601</v>
      </c>
      <c r="C56" s="344">
        <f>SUM(C57:C68)</f>
        <v>2057.935</v>
      </c>
      <c r="D56" s="343">
        <f>SUM(D57:D68)</f>
        <v>0</v>
      </c>
      <c r="E56" s="344">
        <f>SUM(E57:E68)</f>
        <v>0</v>
      </c>
      <c r="F56" s="343">
        <f t="shared" si="8"/>
        <v>4998.536</v>
      </c>
      <c r="G56" s="346">
        <f t="shared" si="9"/>
        <v>0.11070951408142451</v>
      </c>
      <c r="H56" s="345">
        <f>SUM(H57:H68)</f>
        <v>1949.016</v>
      </c>
      <c r="I56" s="344">
        <f>SUM(I57:I68)</f>
        <v>1666.8450000000003</v>
      </c>
      <c r="J56" s="343">
        <f>SUM(J57:J68)</f>
        <v>0.5</v>
      </c>
      <c r="K56" s="344">
        <f>SUM(K57:K68)</f>
        <v>0.5</v>
      </c>
      <c r="L56" s="343">
        <f t="shared" si="14"/>
        <v>3616.8610000000003</v>
      </c>
      <c r="M56" s="347">
        <f t="shared" si="15"/>
        <v>0.3820094275118673</v>
      </c>
      <c r="N56" s="345">
        <f>SUM(N57:N68)</f>
        <v>5332.331000000001</v>
      </c>
      <c r="O56" s="344">
        <f>SUM(O57:O68)</f>
        <v>3786.294999999999</v>
      </c>
      <c r="P56" s="343">
        <f>SUM(P57:P68)</f>
        <v>0.563</v>
      </c>
      <c r="Q56" s="344">
        <f>SUM(Q57:Q68)</f>
        <v>0</v>
      </c>
      <c r="R56" s="343">
        <f t="shared" si="10"/>
        <v>9119.189</v>
      </c>
      <c r="S56" s="346">
        <f t="shared" si="11"/>
        <v>0.10175688054573409</v>
      </c>
      <c r="T56" s="345">
        <f>SUM(T57:T68)</f>
        <v>3479.468</v>
      </c>
      <c r="U56" s="344">
        <f>SUM(U57:U68)</f>
        <v>2859.5629999999996</v>
      </c>
      <c r="V56" s="343">
        <f>SUM(V57:V68)</f>
        <v>1.633</v>
      </c>
      <c r="W56" s="344">
        <f>SUM(W57:W68)</f>
        <v>0.655</v>
      </c>
      <c r="X56" s="343">
        <f t="shared" si="12"/>
        <v>6341.318999999999</v>
      </c>
      <c r="Y56" s="342">
        <f t="shared" si="13"/>
        <v>0.43805870671385594</v>
      </c>
    </row>
    <row r="57" spans="1:25" s="325" customFormat="1" ht="18.75" customHeight="1">
      <c r="A57" s="340" t="s">
        <v>85</v>
      </c>
      <c r="B57" s="338">
        <v>1142.924</v>
      </c>
      <c r="C57" s="335">
        <v>870.566</v>
      </c>
      <c r="D57" s="334"/>
      <c r="E57" s="335"/>
      <c r="F57" s="334">
        <f t="shared" si="8"/>
        <v>2013.49</v>
      </c>
      <c r="G57" s="337">
        <f t="shared" si="9"/>
        <v>0.044595557480791866</v>
      </c>
      <c r="H57" s="338">
        <v>774.1270000000001</v>
      </c>
      <c r="I57" s="335">
        <v>671.447</v>
      </c>
      <c r="J57" s="334"/>
      <c r="K57" s="335"/>
      <c r="L57" s="334">
        <f t="shared" si="14"/>
        <v>1445.574</v>
      </c>
      <c r="M57" s="339">
        <f t="shared" si="15"/>
        <v>0.3928653946460021</v>
      </c>
      <c r="N57" s="338">
        <v>1876.917</v>
      </c>
      <c r="O57" s="335">
        <v>1485.2379999999998</v>
      </c>
      <c r="P57" s="334"/>
      <c r="Q57" s="335"/>
      <c r="R57" s="334">
        <f t="shared" si="10"/>
        <v>3362.1549999999997</v>
      </c>
      <c r="S57" s="337">
        <f t="shared" si="11"/>
        <v>0.03751675776335402</v>
      </c>
      <c r="T57" s="336">
        <v>1372.113</v>
      </c>
      <c r="U57" s="335">
        <v>1152.358</v>
      </c>
      <c r="V57" s="334"/>
      <c r="W57" s="335"/>
      <c r="X57" s="334">
        <f t="shared" si="12"/>
        <v>2524.471</v>
      </c>
      <c r="Y57" s="333">
        <f t="shared" si="13"/>
        <v>0.3318255587012089</v>
      </c>
    </row>
    <row r="58" spans="1:25" s="325" customFormat="1" ht="18.75" customHeight="1">
      <c r="A58" s="340" t="s">
        <v>82</v>
      </c>
      <c r="B58" s="338">
        <v>442.703</v>
      </c>
      <c r="C58" s="335">
        <v>371.308</v>
      </c>
      <c r="D58" s="334"/>
      <c r="E58" s="335"/>
      <c r="F58" s="334">
        <f t="shared" si="8"/>
        <v>814.011</v>
      </c>
      <c r="G58" s="337">
        <f t="shared" si="9"/>
        <v>0.018029031353767273</v>
      </c>
      <c r="H58" s="338">
        <v>247.126</v>
      </c>
      <c r="I58" s="335">
        <v>272.611</v>
      </c>
      <c r="J58" s="334"/>
      <c r="K58" s="335"/>
      <c r="L58" s="334">
        <f t="shared" si="14"/>
        <v>519.737</v>
      </c>
      <c r="M58" s="339">
        <f t="shared" si="15"/>
        <v>0.5661979039398772</v>
      </c>
      <c r="N58" s="338">
        <v>760.9449999999999</v>
      </c>
      <c r="O58" s="335">
        <v>701.427</v>
      </c>
      <c r="P58" s="334"/>
      <c r="Q58" s="335"/>
      <c r="R58" s="334">
        <f t="shared" si="10"/>
        <v>1462.3719999999998</v>
      </c>
      <c r="S58" s="337">
        <f t="shared" si="11"/>
        <v>0.01631794372475735</v>
      </c>
      <c r="T58" s="336">
        <v>413.015</v>
      </c>
      <c r="U58" s="335">
        <v>445.35299999999995</v>
      </c>
      <c r="V58" s="334"/>
      <c r="W58" s="335"/>
      <c r="X58" s="334">
        <f t="shared" si="12"/>
        <v>858.3679999999999</v>
      </c>
      <c r="Y58" s="333">
        <f t="shared" si="13"/>
        <v>0.7036655606919175</v>
      </c>
    </row>
    <row r="59" spans="1:25" s="325" customFormat="1" ht="18.75" customHeight="1">
      <c r="A59" s="340" t="s">
        <v>126</v>
      </c>
      <c r="B59" s="338">
        <v>405.967</v>
      </c>
      <c r="C59" s="335">
        <v>231.55</v>
      </c>
      <c r="D59" s="334"/>
      <c r="E59" s="335"/>
      <c r="F59" s="334">
        <f t="shared" si="8"/>
        <v>637.517</v>
      </c>
      <c r="G59" s="337">
        <f t="shared" si="9"/>
        <v>0.014119973786054061</v>
      </c>
      <c r="H59" s="338">
        <v>114.251</v>
      </c>
      <c r="I59" s="335">
        <v>169.028</v>
      </c>
      <c r="J59" s="334"/>
      <c r="K59" s="335"/>
      <c r="L59" s="334">
        <f t="shared" si="14"/>
        <v>283.279</v>
      </c>
      <c r="M59" s="339">
        <f t="shared" si="15"/>
        <v>1.250491564853025</v>
      </c>
      <c r="N59" s="338">
        <v>834.922</v>
      </c>
      <c r="O59" s="335">
        <v>456.24</v>
      </c>
      <c r="P59" s="334"/>
      <c r="Q59" s="335"/>
      <c r="R59" s="334">
        <f t="shared" si="10"/>
        <v>1291.162</v>
      </c>
      <c r="S59" s="337">
        <f t="shared" si="11"/>
        <v>0.014407489240456704</v>
      </c>
      <c r="T59" s="336">
        <v>207.449</v>
      </c>
      <c r="U59" s="335">
        <v>289.015</v>
      </c>
      <c r="V59" s="334"/>
      <c r="W59" s="335"/>
      <c r="X59" s="334">
        <f t="shared" si="12"/>
        <v>496.464</v>
      </c>
      <c r="Y59" s="333">
        <f t="shared" si="13"/>
        <v>1.600716265429115</v>
      </c>
    </row>
    <row r="60" spans="1:25" s="325" customFormat="1" ht="18.75" customHeight="1">
      <c r="A60" s="340" t="s">
        <v>68</v>
      </c>
      <c r="B60" s="338">
        <v>317.434</v>
      </c>
      <c r="C60" s="335">
        <v>96.354</v>
      </c>
      <c r="D60" s="334"/>
      <c r="E60" s="335"/>
      <c r="F60" s="334">
        <f t="shared" si="8"/>
        <v>413.788</v>
      </c>
      <c r="G60" s="337">
        <f t="shared" si="9"/>
        <v>0.009164737117572923</v>
      </c>
      <c r="H60" s="338">
        <v>139.938</v>
      </c>
      <c r="I60" s="335">
        <v>31.564</v>
      </c>
      <c r="J60" s="334"/>
      <c r="K60" s="335"/>
      <c r="L60" s="334">
        <f t="shared" si="14"/>
        <v>171.50199999999998</v>
      </c>
      <c r="M60" s="339">
        <f t="shared" si="15"/>
        <v>1.4127298807011002</v>
      </c>
      <c r="N60" s="338">
        <v>538.1759999999999</v>
      </c>
      <c r="O60" s="335">
        <v>168.12</v>
      </c>
      <c r="P60" s="334">
        <v>0.37</v>
      </c>
      <c r="Q60" s="335">
        <v>0</v>
      </c>
      <c r="R60" s="334">
        <f t="shared" si="10"/>
        <v>706.6659999999999</v>
      </c>
      <c r="S60" s="337">
        <f t="shared" si="11"/>
        <v>0.007885364339716143</v>
      </c>
      <c r="T60" s="336">
        <v>244.774</v>
      </c>
      <c r="U60" s="335">
        <v>63.209999999999994</v>
      </c>
      <c r="V60" s="334">
        <v>0</v>
      </c>
      <c r="W60" s="335">
        <v>0</v>
      </c>
      <c r="X60" s="334">
        <f t="shared" si="12"/>
        <v>307.984</v>
      </c>
      <c r="Y60" s="333">
        <f t="shared" si="13"/>
        <v>1.2944893241207334</v>
      </c>
    </row>
    <row r="61" spans="1:25" s="325" customFormat="1" ht="18.75" customHeight="1">
      <c r="A61" s="340" t="s">
        <v>70</v>
      </c>
      <c r="B61" s="338">
        <v>230.701</v>
      </c>
      <c r="C61" s="335">
        <v>111.10400000000001</v>
      </c>
      <c r="D61" s="334"/>
      <c r="E61" s="335"/>
      <c r="F61" s="334">
        <f t="shared" si="8"/>
        <v>341.805</v>
      </c>
      <c r="G61" s="337">
        <f t="shared" si="9"/>
        <v>0.007570429713940503</v>
      </c>
      <c r="H61" s="338">
        <v>87.01599999999999</v>
      </c>
      <c r="I61" s="335">
        <v>115.574</v>
      </c>
      <c r="J61" s="334"/>
      <c r="K61" s="335"/>
      <c r="L61" s="334">
        <f t="shared" si="14"/>
        <v>202.58999999999997</v>
      </c>
      <c r="M61" s="339">
        <f t="shared" si="15"/>
        <v>0.6871760698948617</v>
      </c>
      <c r="N61" s="338">
        <v>438.85299999999995</v>
      </c>
      <c r="O61" s="335">
        <v>196.48399999999998</v>
      </c>
      <c r="P61" s="334">
        <v>0.12</v>
      </c>
      <c r="Q61" s="335">
        <v>0</v>
      </c>
      <c r="R61" s="334">
        <f t="shared" si="10"/>
        <v>635.457</v>
      </c>
      <c r="S61" s="337">
        <f t="shared" si="11"/>
        <v>0.007090775510952843</v>
      </c>
      <c r="T61" s="336">
        <v>188.86899999999997</v>
      </c>
      <c r="U61" s="335">
        <v>173.07999999999998</v>
      </c>
      <c r="V61" s="334">
        <v>0.333</v>
      </c>
      <c r="W61" s="335">
        <v>0.005</v>
      </c>
      <c r="X61" s="334">
        <f t="shared" si="12"/>
        <v>362.287</v>
      </c>
      <c r="Y61" s="333">
        <f t="shared" si="13"/>
        <v>0.754015462878878</v>
      </c>
    </row>
    <row r="62" spans="1:25" s="325" customFormat="1" ht="18.75" customHeight="1">
      <c r="A62" s="340" t="s">
        <v>87</v>
      </c>
      <c r="B62" s="338">
        <v>181.826</v>
      </c>
      <c r="C62" s="335">
        <v>130.952</v>
      </c>
      <c r="D62" s="334"/>
      <c r="E62" s="335"/>
      <c r="F62" s="334">
        <f t="shared" si="8"/>
        <v>312.778</v>
      </c>
      <c r="G62" s="337">
        <f t="shared" si="9"/>
        <v>0.006927528459404874</v>
      </c>
      <c r="H62" s="338">
        <v>351.577</v>
      </c>
      <c r="I62" s="335">
        <v>265.432</v>
      </c>
      <c r="J62" s="334"/>
      <c r="K62" s="335"/>
      <c r="L62" s="334">
        <f t="shared" si="14"/>
        <v>617.009</v>
      </c>
      <c r="M62" s="339">
        <f t="shared" si="15"/>
        <v>-0.49307384495201856</v>
      </c>
      <c r="N62" s="338">
        <v>416.818</v>
      </c>
      <c r="O62" s="335">
        <v>320.288</v>
      </c>
      <c r="P62" s="334"/>
      <c r="Q62" s="335"/>
      <c r="R62" s="334">
        <f t="shared" si="10"/>
        <v>737.106</v>
      </c>
      <c r="S62" s="337">
        <f t="shared" si="11"/>
        <v>0.008225030448600623</v>
      </c>
      <c r="T62" s="336">
        <v>661.002</v>
      </c>
      <c r="U62" s="335">
        <v>544.728</v>
      </c>
      <c r="V62" s="334"/>
      <c r="W62" s="335"/>
      <c r="X62" s="334">
        <f t="shared" si="12"/>
        <v>1205.73</v>
      </c>
      <c r="Y62" s="333">
        <f t="shared" si="13"/>
        <v>-0.3886641287850514</v>
      </c>
    </row>
    <row r="63" spans="1:25" s="325" customFormat="1" ht="18.75" customHeight="1">
      <c r="A63" s="340" t="s">
        <v>112</v>
      </c>
      <c r="B63" s="338">
        <v>92.13899999999998</v>
      </c>
      <c r="C63" s="335">
        <v>58.275999999999996</v>
      </c>
      <c r="D63" s="334"/>
      <c r="E63" s="335"/>
      <c r="F63" s="334">
        <f t="shared" si="8"/>
        <v>150.41499999999996</v>
      </c>
      <c r="G63" s="337">
        <f t="shared" si="9"/>
        <v>0.003331449760601397</v>
      </c>
      <c r="H63" s="338">
        <v>116.038</v>
      </c>
      <c r="I63" s="335">
        <v>50.919</v>
      </c>
      <c r="J63" s="334"/>
      <c r="K63" s="335"/>
      <c r="L63" s="334">
        <f t="shared" si="14"/>
        <v>166.957</v>
      </c>
      <c r="M63" s="339">
        <f t="shared" si="15"/>
        <v>-0.09907940367879176</v>
      </c>
      <c r="N63" s="338">
        <v>169.95199999999997</v>
      </c>
      <c r="O63" s="335">
        <v>95.18700000000001</v>
      </c>
      <c r="P63" s="334"/>
      <c r="Q63" s="335"/>
      <c r="R63" s="334">
        <f t="shared" si="10"/>
        <v>265.139</v>
      </c>
      <c r="S63" s="337">
        <f t="shared" si="11"/>
        <v>0.002958565454780616</v>
      </c>
      <c r="T63" s="336">
        <v>217.8379999999999</v>
      </c>
      <c r="U63" s="335">
        <v>90.382</v>
      </c>
      <c r="V63" s="334"/>
      <c r="W63" s="335"/>
      <c r="X63" s="334">
        <f t="shared" si="12"/>
        <v>308.2199999999999</v>
      </c>
      <c r="Y63" s="333">
        <f t="shared" si="13"/>
        <v>-0.13977353838167517</v>
      </c>
    </row>
    <row r="64" spans="1:25" s="325" customFormat="1" ht="18.75" customHeight="1">
      <c r="A64" s="340" t="s">
        <v>132</v>
      </c>
      <c r="B64" s="338"/>
      <c r="C64" s="335">
        <v>114.111</v>
      </c>
      <c r="D64" s="334"/>
      <c r="E64" s="335"/>
      <c r="F64" s="334">
        <f t="shared" si="8"/>
        <v>114.111</v>
      </c>
      <c r="G64" s="337">
        <f t="shared" si="9"/>
        <v>0.0025273746875776096</v>
      </c>
      <c r="H64" s="338"/>
      <c r="I64" s="335">
        <v>71.238</v>
      </c>
      <c r="J64" s="334"/>
      <c r="K64" s="335"/>
      <c r="L64" s="334">
        <f t="shared" si="14"/>
        <v>71.238</v>
      </c>
      <c r="M64" s="339">
        <f t="shared" si="15"/>
        <v>0.601827676240209</v>
      </c>
      <c r="N64" s="338"/>
      <c r="O64" s="335">
        <v>274.482</v>
      </c>
      <c r="P64" s="334"/>
      <c r="Q64" s="335"/>
      <c r="R64" s="334">
        <f t="shared" si="10"/>
        <v>274.482</v>
      </c>
      <c r="S64" s="337">
        <f t="shared" si="11"/>
        <v>0.003062819740434614</v>
      </c>
      <c r="T64" s="336"/>
      <c r="U64" s="335">
        <v>71.238</v>
      </c>
      <c r="V64" s="334"/>
      <c r="W64" s="335"/>
      <c r="X64" s="334">
        <f t="shared" si="12"/>
        <v>71.238</v>
      </c>
      <c r="Y64" s="333">
        <f t="shared" si="13"/>
        <v>2.853027878379517</v>
      </c>
    </row>
    <row r="65" spans="1:25" s="325" customFormat="1" ht="18.75" customHeight="1">
      <c r="A65" s="340" t="s">
        <v>86</v>
      </c>
      <c r="B65" s="338">
        <v>20.054</v>
      </c>
      <c r="C65" s="335">
        <v>43.964000000000006</v>
      </c>
      <c r="D65" s="334"/>
      <c r="E65" s="335"/>
      <c r="F65" s="334">
        <f t="shared" si="8"/>
        <v>64.018</v>
      </c>
      <c r="G65" s="337">
        <f t="shared" si="9"/>
        <v>0.001417895494293656</v>
      </c>
      <c r="H65" s="338"/>
      <c r="I65" s="335"/>
      <c r="J65" s="334"/>
      <c r="K65" s="335"/>
      <c r="L65" s="334">
        <f t="shared" si="14"/>
        <v>0</v>
      </c>
      <c r="M65" s="339" t="str">
        <f t="shared" si="15"/>
        <v>         /0</v>
      </c>
      <c r="N65" s="338">
        <v>20.054</v>
      </c>
      <c r="O65" s="335">
        <v>43.964000000000006</v>
      </c>
      <c r="P65" s="334"/>
      <c r="Q65" s="335"/>
      <c r="R65" s="334">
        <f t="shared" si="10"/>
        <v>64.018</v>
      </c>
      <c r="S65" s="337">
        <f t="shared" si="11"/>
        <v>0.0007143477318845794</v>
      </c>
      <c r="T65" s="336"/>
      <c r="U65" s="335"/>
      <c r="V65" s="334"/>
      <c r="W65" s="335"/>
      <c r="X65" s="334">
        <f t="shared" si="12"/>
        <v>0</v>
      </c>
      <c r="Y65" s="333" t="str">
        <f t="shared" si="13"/>
        <v>         /0</v>
      </c>
    </row>
    <row r="66" spans="1:25" s="325" customFormat="1" ht="18.75" customHeight="1">
      <c r="A66" s="340" t="s">
        <v>104</v>
      </c>
      <c r="B66" s="338">
        <v>41.546</v>
      </c>
      <c r="C66" s="335">
        <v>20.487000000000002</v>
      </c>
      <c r="D66" s="334">
        <v>0</v>
      </c>
      <c r="E66" s="335">
        <v>0</v>
      </c>
      <c r="F66" s="334">
        <f t="shared" si="8"/>
        <v>62.033</v>
      </c>
      <c r="G66" s="337">
        <f t="shared" si="9"/>
        <v>0.0013739309443831168</v>
      </c>
      <c r="H66" s="338">
        <v>4.493</v>
      </c>
      <c r="I66" s="335">
        <v>7.387000000000001</v>
      </c>
      <c r="J66" s="334">
        <v>0</v>
      </c>
      <c r="K66" s="335">
        <v>0</v>
      </c>
      <c r="L66" s="334">
        <f t="shared" si="14"/>
        <v>11.880000000000003</v>
      </c>
      <c r="M66" s="339">
        <f t="shared" si="15"/>
        <v>4.221632996632995</v>
      </c>
      <c r="N66" s="338">
        <v>100.54099999999998</v>
      </c>
      <c r="O66" s="335">
        <v>27.942000000000004</v>
      </c>
      <c r="P66" s="334">
        <v>0</v>
      </c>
      <c r="Q66" s="335">
        <v>0</v>
      </c>
      <c r="R66" s="334">
        <f t="shared" si="10"/>
        <v>128.48299999999998</v>
      </c>
      <c r="S66" s="337">
        <f t="shared" si="11"/>
        <v>0.0014336833333707143</v>
      </c>
      <c r="T66" s="336">
        <v>15.387999999999998</v>
      </c>
      <c r="U66" s="335">
        <v>12.091</v>
      </c>
      <c r="V66" s="334">
        <v>0</v>
      </c>
      <c r="W66" s="335">
        <v>0</v>
      </c>
      <c r="X66" s="334">
        <f t="shared" si="12"/>
        <v>27.479</v>
      </c>
      <c r="Y66" s="333">
        <f t="shared" si="13"/>
        <v>3.67567960988391</v>
      </c>
    </row>
    <row r="67" spans="1:25" s="325" customFormat="1" ht="18.75" customHeight="1">
      <c r="A67" s="340" t="s">
        <v>96</v>
      </c>
      <c r="B67" s="338">
        <v>39.247</v>
      </c>
      <c r="C67" s="335">
        <v>9.263</v>
      </c>
      <c r="D67" s="334"/>
      <c r="E67" s="335"/>
      <c r="F67" s="334">
        <f t="shared" si="8"/>
        <v>48.51</v>
      </c>
      <c r="G67" s="337">
        <f t="shared" si="9"/>
        <v>0.001074418295294843</v>
      </c>
      <c r="H67" s="338"/>
      <c r="I67" s="335"/>
      <c r="J67" s="334"/>
      <c r="K67" s="335"/>
      <c r="L67" s="334">
        <f t="shared" si="14"/>
        <v>0</v>
      </c>
      <c r="M67" s="339" t="str">
        <f t="shared" si="15"/>
        <v>         /0</v>
      </c>
      <c r="N67" s="338">
        <v>60.236999999999995</v>
      </c>
      <c r="O67" s="335">
        <v>16.923000000000002</v>
      </c>
      <c r="P67" s="334"/>
      <c r="Q67" s="335"/>
      <c r="R67" s="334">
        <f t="shared" si="10"/>
        <v>77.16</v>
      </c>
      <c r="S67" s="337">
        <f t="shared" si="11"/>
        <v>0.0008609933298793173</v>
      </c>
      <c r="T67" s="336"/>
      <c r="U67" s="335"/>
      <c r="V67" s="334"/>
      <c r="W67" s="335"/>
      <c r="X67" s="334">
        <f t="shared" si="12"/>
        <v>0</v>
      </c>
      <c r="Y67" s="333" t="str">
        <f t="shared" si="13"/>
        <v>         /0</v>
      </c>
    </row>
    <row r="68" spans="1:25" s="325" customFormat="1" ht="18.75" customHeight="1" thickBot="1">
      <c r="A68" s="340" t="s">
        <v>41</v>
      </c>
      <c r="B68" s="338">
        <v>26.06</v>
      </c>
      <c r="C68" s="335">
        <v>0</v>
      </c>
      <c r="D68" s="334">
        <v>0</v>
      </c>
      <c r="E68" s="335">
        <v>0</v>
      </c>
      <c r="F68" s="334">
        <f t="shared" si="8"/>
        <v>26.06</v>
      </c>
      <c r="G68" s="337">
        <f t="shared" si="9"/>
        <v>0.0005771869877423955</v>
      </c>
      <c r="H68" s="338">
        <v>114.45</v>
      </c>
      <c r="I68" s="335">
        <v>11.645000000000001</v>
      </c>
      <c r="J68" s="334">
        <v>0.5</v>
      </c>
      <c r="K68" s="335">
        <v>0.5</v>
      </c>
      <c r="L68" s="334">
        <f t="shared" si="14"/>
        <v>127.095</v>
      </c>
      <c r="M68" s="339">
        <f t="shared" si="15"/>
        <v>-0.7949565285809828</v>
      </c>
      <c r="N68" s="338">
        <v>114.916</v>
      </c>
      <c r="O68" s="335">
        <v>0</v>
      </c>
      <c r="P68" s="334">
        <v>0.073</v>
      </c>
      <c r="Q68" s="335">
        <v>0</v>
      </c>
      <c r="R68" s="334">
        <f t="shared" si="10"/>
        <v>114.98899999999999</v>
      </c>
      <c r="S68" s="337">
        <f t="shared" si="11"/>
        <v>0.0012831099275465632</v>
      </c>
      <c r="T68" s="336">
        <v>159.02</v>
      </c>
      <c r="U68" s="335">
        <v>18.108</v>
      </c>
      <c r="V68" s="334">
        <v>1.3</v>
      </c>
      <c r="W68" s="335">
        <v>0.65</v>
      </c>
      <c r="X68" s="334">
        <f t="shared" si="12"/>
        <v>179.07800000000003</v>
      </c>
      <c r="Y68" s="333">
        <f t="shared" si="13"/>
        <v>-0.35788315706005225</v>
      </c>
    </row>
    <row r="69" spans="1:25" s="341" customFormat="1" ht="18.75" customHeight="1">
      <c r="A69" s="348" t="s">
        <v>204</v>
      </c>
      <c r="B69" s="345">
        <f>SUM(B70:B76)</f>
        <v>765.9620000000001</v>
      </c>
      <c r="C69" s="344">
        <f>SUM(C70:C76)</f>
        <v>154.56</v>
      </c>
      <c r="D69" s="343">
        <f>SUM(D70:D76)</f>
        <v>0</v>
      </c>
      <c r="E69" s="344">
        <f>SUM(E70:E76)</f>
        <v>0</v>
      </c>
      <c r="F69" s="343">
        <f t="shared" si="8"/>
        <v>920.5220000000002</v>
      </c>
      <c r="G69" s="346">
        <f t="shared" si="9"/>
        <v>0.020388078293576577</v>
      </c>
      <c r="H69" s="345">
        <f>SUM(H70:H76)</f>
        <v>833.7359999999999</v>
      </c>
      <c r="I69" s="344">
        <f>SUM(I70:I76)</f>
        <v>346.08000000000004</v>
      </c>
      <c r="J69" s="343">
        <f>SUM(J70:J76)</f>
        <v>78.72999999999999</v>
      </c>
      <c r="K69" s="344">
        <f>SUM(K70:K76)</f>
        <v>5.079</v>
      </c>
      <c r="L69" s="343">
        <f t="shared" si="14"/>
        <v>1263.6249999999998</v>
      </c>
      <c r="M69" s="347">
        <f t="shared" si="15"/>
        <v>-0.27152280146404173</v>
      </c>
      <c r="N69" s="345">
        <f>SUM(N70:N76)</f>
        <v>1411.2259999999999</v>
      </c>
      <c r="O69" s="344">
        <f>SUM(O70:O76)</f>
        <v>289.488</v>
      </c>
      <c r="P69" s="343">
        <f>SUM(P70:P76)</f>
        <v>0.159</v>
      </c>
      <c r="Q69" s="344">
        <f>SUM(Q70:Q76)</f>
        <v>0</v>
      </c>
      <c r="R69" s="343">
        <f t="shared" si="10"/>
        <v>1700.873</v>
      </c>
      <c r="S69" s="346">
        <f t="shared" si="11"/>
        <v>0.018979267858629138</v>
      </c>
      <c r="T69" s="345">
        <f>SUM(T70:T76)</f>
        <v>1509.674</v>
      </c>
      <c r="U69" s="344">
        <f>SUM(U70:U76)</f>
        <v>711.4639999999999</v>
      </c>
      <c r="V69" s="343">
        <f>SUM(V70:V76)</f>
        <v>166.74999999999997</v>
      </c>
      <c r="W69" s="344">
        <f>SUM(W70:W76)</f>
        <v>5.6339999999999995</v>
      </c>
      <c r="X69" s="343">
        <f t="shared" si="12"/>
        <v>2393.522</v>
      </c>
      <c r="Y69" s="342">
        <f t="shared" si="13"/>
        <v>-0.28938484793538555</v>
      </c>
    </row>
    <row r="70" spans="1:25" ht="18.75" customHeight="1">
      <c r="A70" s="340" t="s">
        <v>85</v>
      </c>
      <c r="B70" s="338">
        <v>547.815</v>
      </c>
      <c r="C70" s="335">
        <v>106.94000000000001</v>
      </c>
      <c r="D70" s="334"/>
      <c r="E70" s="335"/>
      <c r="F70" s="334">
        <f t="shared" si="8"/>
        <v>654.7550000000001</v>
      </c>
      <c r="G70" s="337">
        <f t="shared" si="9"/>
        <v>0.014501767696058031</v>
      </c>
      <c r="H70" s="338">
        <v>437.252</v>
      </c>
      <c r="I70" s="335">
        <v>31.923000000000002</v>
      </c>
      <c r="J70" s="334"/>
      <c r="K70" s="335"/>
      <c r="L70" s="334">
        <f t="shared" si="14"/>
        <v>469.175</v>
      </c>
      <c r="M70" s="339">
        <f t="shared" si="15"/>
        <v>0.39554537219587593</v>
      </c>
      <c r="N70" s="338">
        <v>1038.46</v>
      </c>
      <c r="O70" s="335">
        <v>216.209</v>
      </c>
      <c r="P70" s="334"/>
      <c r="Q70" s="335"/>
      <c r="R70" s="334">
        <f t="shared" si="10"/>
        <v>1254.669</v>
      </c>
      <c r="S70" s="337">
        <f t="shared" si="11"/>
        <v>0.014000280458869276</v>
      </c>
      <c r="T70" s="336">
        <v>859.3969999999999</v>
      </c>
      <c r="U70" s="335">
        <v>58.37799999999999</v>
      </c>
      <c r="V70" s="334"/>
      <c r="W70" s="335"/>
      <c r="X70" s="334">
        <f t="shared" si="12"/>
        <v>917.775</v>
      </c>
      <c r="Y70" s="333">
        <f t="shared" si="13"/>
        <v>0.36707689793249987</v>
      </c>
    </row>
    <row r="71" spans="1:25" ht="18.75" customHeight="1">
      <c r="A71" s="340" t="s">
        <v>87</v>
      </c>
      <c r="B71" s="338">
        <v>65.956</v>
      </c>
      <c r="C71" s="335">
        <v>47.532</v>
      </c>
      <c r="D71" s="334"/>
      <c r="E71" s="335"/>
      <c r="F71" s="334">
        <f t="shared" si="8"/>
        <v>113.488</v>
      </c>
      <c r="G71" s="337">
        <f t="shared" si="9"/>
        <v>0.002513576241938181</v>
      </c>
      <c r="H71" s="338">
        <v>83.239</v>
      </c>
      <c r="I71" s="335">
        <v>41.526</v>
      </c>
      <c r="J71" s="334"/>
      <c r="K71" s="335"/>
      <c r="L71" s="334">
        <f t="shared" si="14"/>
        <v>124.76500000000001</v>
      </c>
      <c r="M71" s="339">
        <f t="shared" si="15"/>
        <v>-0.09038592554001534</v>
      </c>
      <c r="N71" s="338">
        <v>99.589</v>
      </c>
      <c r="O71" s="335">
        <v>73.02</v>
      </c>
      <c r="P71" s="334"/>
      <c r="Q71" s="335"/>
      <c r="R71" s="334">
        <f t="shared" si="10"/>
        <v>172.60899999999998</v>
      </c>
      <c r="S71" s="337">
        <f t="shared" si="11"/>
        <v>0.0019260652887135702</v>
      </c>
      <c r="T71" s="336">
        <v>164.983</v>
      </c>
      <c r="U71" s="335">
        <v>96.63900000000001</v>
      </c>
      <c r="V71" s="334"/>
      <c r="W71" s="335"/>
      <c r="X71" s="334">
        <f t="shared" si="12"/>
        <v>261.622</v>
      </c>
      <c r="Y71" s="333">
        <f t="shared" si="13"/>
        <v>-0.34023514842024005</v>
      </c>
    </row>
    <row r="72" spans="1:25" ht="18.75" customHeight="1">
      <c r="A72" s="340" t="s">
        <v>82</v>
      </c>
      <c r="B72" s="338">
        <v>108.164</v>
      </c>
      <c r="C72" s="335"/>
      <c r="D72" s="334"/>
      <c r="E72" s="335"/>
      <c r="F72" s="334">
        <f t="shared" si="8"/>
        <v>108.164</v>
      </c>
      <c r="G72" s="337">
        <f t="shared" si="9"/>
        <v>0.0023956582249489056</v>
      </c>
      <c r="H72" s="338">
        <v>182.468</v>
      </c>
      <c r="I72" s="335">
        <v>4.141</v>
      </c>
      <c r="J72" s="334"/>
      <c r="K72" s="335"/>
      <c r="L72" s="334">
        <f t="shared" si="14"/>
        <v>186.60899999999998</v>
      </c>
      <c r="M72" s="339">
        <f t="shared" si="15"/>
        <v>-0.4203709360213065</v>
      </c>
      <c r="N72" s="338">
        <v>187.811</v>
      </c>
      <c r="O72" s="335"/>
      <c r="P72" s="334"/>
      <c r="Q72" s="335"/>
      <c r="R72" s="334">
        <f t="shared" si="10"/>
        <v>187.811</v>
      </c>
      <c r="S72" s="337">
        <f t="shared" si="11"/>
        <v>0.0020956974893463513</v>
      </c>
      <c r="T72" s="336">
        <v>291.354</v>
      </c>
      <c r="U72" s="335">
        <v>4.141</v>
      </c>
      <c r="V72" s="334"/>
      <c r="W72" s="335"/>
      <c r="X72" s="334">
        <f t="shared" si="12"/>
        <v>295.495</v>
      </c>
      <c r="Y72" s="333">
        <f t="shared" si="13"/>
        <v>-0.3644190257026345</v>
      </c>
    </row>
    <row r="73" spans="1:25" ht="18.75" customHeight="1">
      <c r="A73" s="340" t="s">
        <v>92</v>
      </c>
      <c r="B73" s="338">
        <v>14.316</v>
      </c>
      <c r="C73" s="335">
        <v>0.073</v>
      </c>
      <c r="D73" s="334"/>
      <c r="E73" s="335"/>
      <c r="F73" s="334">
        <f>SUM(B73:E73)</f>
        <v>14.389000000000001</v>
      </c>
      <c r="G73" s="337">
        <f>F73/$F$9</f>
        <v>0.0003186931529787157</v>
      </c>
      <c r="H73" s="338">
        <v>20</v>
      </c>
      <c r="I73" s="335">
        <v>0.112</v>
      </c>
      <c r="J73" s="334">
        <v>78.487</v>
      </c>
      <c r="K73" s="335">
        <v>4.236</v>
      </c>
      <c r="L73" s="334">
        <f t="shared" si="14"/>
        <v>102.835</v>
      </c>
      <c r="M73" s="339">
        <f t="shared" si="15"/>
        <v>-0.8600768220936451</v>
      </c>
      <c r="N73" s="338">
        <v>37.981</v>
      </c>
      <c r="O73" s="335">
        <v>0.187</v>
      </c>
      <c r="P73" s="334"/>
      <c r="Q73" s="335"/>
      <c r="R73" s="334">
        <f>SUM(N73:Q73)</f>
        <v>38.168</v>
      </c>
      <c r="S73" s="337">
        <f>R73/$R$9</f>
        <v>0.0004258993444120501</v>
      </c>
      <c r="T73" s="336">
        <v>26.189</v>
      </c>
      <c r="U73" s="335">
        <v>0.158</v>
      </c>
      <c r="V73" s="334">
        <v>166.22699999999998</v>
      </c>
      <c r="W73" s="335">
        <v>4.7909999999999995</v>
      </c>
      <c r="X73" s="334">
        <f>SUM(T73:W73)</f>
        <v>197.36499999999998</v>
      </c>
      <c r="Y73" s="333">
        <f t="shared" si="13"/>
        <v>-0.8066121146099865</v>
      </c>
    </row>
    <row r="74" spans="1:25" ht="18.75" customHeight="1">
      <c r="A74" s="340" t="s">
        <v>86</v>
      </c>
      <c r="B74" s="338">
        <v>11.996</v>
      </c>
      <c r="C74" s="335"/>
      <c r="D74" s="334"/>
      <c r="E74" s="335"/>
      <c r="F74" s="334">
        <f>SUM(B74:E74)</f>
        <v>11.996</v>
      </c>
      <c r="G74" s="337">
        <f>F74/$F$9</f>
        <v>0.00026569206081956167</v>
      </c>
      <c r="H74" s="338"/>
      <c r="I74" s="335"/>
      <c r="J74" s="334"/>
      <c r="K74" s="335"/>
      <c r="L74" s="334">
        <f t="shared" si="14"/>
        <v>0</v>
      </c>
      <c r="M74" s="339" t="str">
        <f t="shared" si="15"/>
        <v>         /0</v>
      </c>
      <c r="N74" s="338">
        <v>11.996</v>
      </c>
      <c r="O74" s="335"/>
      <c r="P74" s="334"/>
      <c r="Q74" s="335"/>
      <c r="R74" s="334">
        <f>SUM(N74:Q74)</f>
        <v>11.996</v>
      </c>
      <c r="S74" s="337">
        <f>R74/$R$9</f>
        <v>0.00013385790545920545</v>
      </c>
      <c r="T74" s="336"/>
      <c r="U74" s="335"/>
      <c r="V74" s="334"/>
      <c r="W74" s="335"/>
      <c r="X74" s="334">
        <f>SUM(T74:W74)</f>
        <v>0</v>
      </c>
      <c r="Y74" s="333" t="str">
        <f>IF(ISERROR(R74/X74-1),"         /0",IF(R74/X74&gt;5,"  *  ",(R74/X74-1)))</f>
        <v>         /0</v>
      </c>
    </row>
    <row r="75" spans="1:25" ht="18.75" customHeight="1">
      <c r="A75" s="340" t="s">
        <v>70</v>
      </c>
      <c r="B75" s="338">
        <v>8.49</v>
      </c>
      <c r="C75" s="335">
        <v>0.015</v>
      </c>
      <c r="D75" s="334"/>
      <c r="E75" s="335"/>
      <c r="F75" s="334">
        <f>SUM(B75:E75)</f>
        <v>8.505</v>
      </c>
      <c r="G75" s="337">
        <f>F75/$F$9</f>
        <v>0.0001883720387854595</v>
      </c>
      <c r="H75" s="338">
        <v>5.996</v>
      </c>
      <c r="I75" s="335">
        <v>0.025</v>
      </c>
      <c r="J75" s="334"/>
      <c r="K75" s="335"/>
      <c r="L75" s="334">
        <f t="shared" si="14"/>
        <v>6.021000000000001</v>
      </c>
      <c r="M75" s="339">
        <f t="shared" si="15"/>
        <v>0.41255605381165905</v>
      </c>
      <c r="N75" s="338">
        <v>13.108999999999998</v>
      </c>
      <c r="O75" s="335">
        <v>0.07200000000000001</v>
      </c>
      <c r="P75" s="334">
        <v>0.159</v>
      </c>
      <c r="Q75" s="335">
        <v>0</v>
      </c>
      <c r="R75" s="334">
        <f>SUM(N75:Q75)</f>
        <v>13.339999999999998</v>
      </c>
      <c r="S75" s="337">
        <f>R75/$R$9</f>
        <v>0.00014885498989878295</v>
      </c>
      <c r="T75" s="336">
        <v>12.334999999999999</v>
      </c>
      <c r="U75" s="335">
        <v>0.1</v>
      </c>
      <c r="V75" s="334">
        <v>0</v>
      </c>
      <c r="W75" s="335">
        <v>0</v>
      </c>
      <c r="X75" s="334">
        <f>SUM(T75:W75)</f>
        <v>12.434999999999999</v>
      </c>
      <c r="Y75" s="333">
        <f>IF(ISERROR(R75/X75-1),"         /0",IF(R75/X75&gt;5,"  *  ",(R75/X75-1)))</f>
        <v>0.07277844792923194</v>
      </c>
    </row>
    <row r="76" spans="1:25" ht="18.75" customHeight="1" thickBot="1">
      <c r="A76" s="340" t="s">
        <v>41</v>
      </c>
      <c r="B76" s="338">
        <v>9.225</v>
      </c>
      <c r="C76" s="335">
        <v>0</v>
      </c>
      <c r="D76" s="334">
        <v>0</v>
      </c>
      <c r="E76" s="335">
        <v>0</v>
      </c>
      <c r="F76" s="334">
        <f>SUM(B76:E76)</f>
        <v>9.225</v>
      </c>
      <c r="G76" s="337">
        <f>F76/$F$9</f>
        <v>0.0002043188780477206</v>
      </c>
      <c r="H76" s="338">
        <v>104.78099999999999</v>
      </c>
      <c r="I76" s="335">
        <v>268.353</v>
      </c>
      <c r="J76" s="334">
        <v>0.243</v>
      </c>
      <c r="K76" s="335">
        <v>0.843</v>
      </c>
      <c r="L76" s="334">
        <f t="shared" si="14"/>
        <v>374.22</v>
      </c>
      <c r="M76" s="339">
        <f t="shared" si="15"/>
        <v>-0.9753487253487253</v>
      </c>
      <c r="N76" s="338">
        <v>22.279999999999998</v>
      </c>
      <c r="O76" s="335">
        <v>0</v>
      </c>
      <c r="P76" s="334">
        <v>0</v>
      </c>
      <c r="Q76" s="335">
        <v>0</v>
      </c>
      <c r="R76" s="334">
        <f>SUM(N76:Q76)</f>
        <v>22.279999999999998</v>
      </c>
      <c r="S76" s="337">
        <f>R76/$R$9</f>
        <v>0.0002486123819299014</v>
      </c>
      <c r="T76" s="336">
        <v>155.416</v>
      </c>
      <c r="U76" s="335">
        <v>552.048</v>
      </c>
      <c r="V76" s="334">
        <v>0.523</v>
      </c>
      <c r="W76" s="335">
        <v>0.843</v>
      </c>
      <c r="X76" s="334">
        <f>SUM(T76:W76)</f>
        <v>708.8299999999999</v>
      </c>
      <c r="Y76" s="333">
        <f>IF(ISERROR(R76/X76-1),"         /0",IF(R76/X76&gt;5,"  *  ",(R76/X76-1)))</f>
        <v>-0.9685679217866061</v>
      </c>
    </row>
    <row r="77" spans="1:25" s="441" customFormat="1" ht="18.75" customHeight="1" thickBot="1">
      <c r="A77" s="448" t="s">
        <v>197</v>
      </c>
      <c r="B77" s="445">
        <v>58.129</v>
      </c>
      <c r="C77" s="444">
        <v>0</v>
      </c>
      <c r="D77" s="443">
        <v>0</v>
      </c>
      <c r="E77" s="444">
        <v>0</v>
      </c>
      <c r="F77" s="443">
        <f>SUM(B77:E77)</f>
        <v>58.129</v>
      </c>
      <c r="G77" s="446">
        <f>F77/$F$9</f>
        <v>0.0012874636381610786</v>
      </c>
      <c r="H77" s="445">
        <v>36.352999999999994</v>
      </c>
      <c r="I77" s="444">
        <v>0.452</v>
      </c>
      <c r="J77" s="443">
        <v>0</v>
      </c>
      <c r="K77" s="444">
        <v>0</v>
      </c>
      <c r="L77" s="443">
        <f t="shared" si="14"/>
        <v>36.80499999999999</v>
      </c>
      <c r="M77" s="447">
        <f t="shared" si="15"/>
        <v>0.5793778019290861</v>
      </c>
      <c r="N77" s="445">
        <v>88.40200000000002</v>
      </c>
      <c r="O77" s="444">
        <v>0</v>
      </c>
      <c r="P77" s="443">
        <v>0</v>
      </c>
      <c r="Q77" s="444">
        <v>0</v>
      </c>
      <c r="R77" s="443">
        <f>SUM(N77:Q77)</f>
        <v>88.40200000000002</v>
      </c>
      <c r="S77" s="446">
        <f>R77/$R$9</f>
        <v>0.0009864376924312004</v>
      </c>
      <c r="T77" s="445">
        <v>69.275</v>
      </c>
      <c r="U77" s="444">
        <v>1.8490000000000002</v>
      </c>
      <c r="V77" s="443">
        <v>0</v>
      </c>
      <c r="W77" s="444">
        <v>0</v>
      </c>
      <c r="X77" s="443">
        <f>SUM(T77:W77)</f>
        <v>71.12400000000001</v>
      </c>
      <c r="Y77" s="442">
        <f>IF(ISERROR(R77/X77-1),"         /0",IF(R77/X77&gt;5,"  *  ",(R77/X77-1)))</f>
        <v>0.24292784432821546</v>
      </c>
    </row>
    <row r="78" ht="15" thickTop="1">
      <c r="A78" s="223" t="s">
        <v>90</v>
      </c>
    </row>
    <row r="79" ht="14.25">
      <c r="A79" s="223" t="s">
        <v>196</v>
      </c>
    </row>
    <row r="80" ht="14.25">
      <c r="A80" s="230" t="s">
        <v>33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8:Y65536 M78:M65536 Y3 M3 M5:M8 Y5:Y8">
    <cfRule type="cellIs" priority="1" dxfId="52" operator="lessThan" stopIfTrue="1">
      <formula>0</formula>
    </cfRule>
  </conditionalFormatting>
  <conditionalFormatting sqref="Y9:Y77 M9:M77">
    <cfRule type="cellIs" priority="2" dxfId="52" operator="lessThan" stopIfTrue="1">
      <formula>0</formula>
    </cfRule>
    <cfRule type="cellIs" priority="3" dxfId="54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8"/>
  <sheetViews>
    <sheetView showGridLines="0" showRowColHeaders="0"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461" customWidth="1"/>
  </cols>
  <sheetData>
    <row r="1" spans="1:8" ht="13.5" thickBot="1">
      <c r="A1" s="460"/>
      <c r="B1" s="460"/>
      <c r="C1" s="460"/>
      <c r="D1" s="460"/>
      <c r="E1" s="460"/>
      <c r="F1" s="460"/>
      <c r="G1" s="460"/>
      <c r="H1" s="460"/>
    </row>
    <row r="2" spans="1:14" ht="31.5" thickBot="1" thickTop="1">
      <c r="A2" s="471" t="s">
        <v>347</v>
      </c>
      <c r="B2" s="462"/>
      <c r="M2" s="473" t="s">
        <v>32</v>
      </c>
      <c r="N2" s="474"/>
    </row>
    <row r="3" spans="1:2" ht="25.5" thickTop="1">
      <c r="A3" s="472" t="s">
        <v>78</v>
      </c>
      <c r="B3" s="463"/>
    </row>
    <row r="6" spans="1:14" ht="24.75">
      <c r="A6" s="464" t="s">
        <v>339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</row>
    <row r="7" spans="1:14" ht="15.75">
      <c r="A7" s="466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</row>
    <row r="8" spans="1:14" ht="12.75" customHeight="1">
      <c r="A8" s="467"/>
      <c r="B8" s="468"/>
      <c r="C8" s="469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</row>
    <row r="9" spans="1:14" ht="24.75" customHeight="1">
      <c r="A9" s="467" t="s">
        <v>340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</row>
    <row r="10" ht="15.75">
      <c r="A10" s="467" t="s">
        <v>341</v>
      </c>
    </row>
    <row r="12" ht="22.5">
      <c r="A12" s="470" t="s">
        <v>342</v>
      </c>
    </row>
    <row r="14" ht="15.75">
      <c r="A14" s="467" t="s">
        <v>343</v>
      </c>
    </row>
    <row r="15" ht="15.75">
      <c r="A15" s="467"/>
    </row>
    <row r="16" ht="22.5">
      <c r="A16" s="470" t="s">
        <v>344</v>
      </c>
    </row>
    <row r="17" ht="15.75">
      <c r="A17" s="467" t="s">
        <v>345</v>
      </c>
    </row>
    <row r="18" ht="15.75">
      <c r="A18" s="467" t="s">
        <v>346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D26" sqref="D26"/>
    </sheetView>
  </sheetViews>
  <sheetFormatPr defaultColWidth="11.421875" defaultRowHeight="15"/>
  <cols>
    <col min="1" max="1" width="9.8515625" style="1" customWidth="1"/>
    <col min="2" max="2" width="17.14062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4" width="12.0039062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492" t="s">
        <v>32</v>
      </c>
      <c r="O1" s="492"/>
    </row>
    <row r="2" ht="5.25" customHeight="1"/>
    <row r="3" ht="4.5" customHeight="1" thickBot="1"/>
    <row r="4" spans="1:15" ht="13.5" customHeight="1" thickTop="1">
      <c r="A4" s="498" t="s">
        <v>31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500"/>
    </row>
    <row r="5" spans="1:15" ht="12.75" customHeight="1">
      <c r="A5" s="501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3"/>
    </row>
    <row r="6" spans="1:15" ht="5.25" customHeight="1" thickBot="1">
      <c r="A6" s="131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9"/>
    </row>
    <row r="7" spans="1:15" ht="16.5" customHeight="1" thickTop="1">
      <c r="A7" s="128"/>
      <c r="B7" s="127"/>
      <c r="C7" s="481" t="s">
        <v>30</v>
      </c>
      <c r="D7" s="482"/>
      <c r="E7" s="491"/>
      <c r="F7" s="487" t="s">
        <v>29</v>
      </c>
      <c r="G7" s="488"/>
      <c r="H7" s="488"/>
      <c r="I7" s="488"/>
      <c r="J7" s="488"/>
      <c r="K7" s="488"/>
      <c r="L7" s="488"/>
      <c r="M7" s="488"/>
      <c r="N7" s="488"/>
      <c r="O7" s="493" t="s">
        <v>28</v>
      </c>
    </row>
    <row r="8" spans="1:15" ht="3.75" customHeight="1" thickBot="1">
      <c r="A8" s="126"/>
      <c r="B8" s="125"/>
      <c r="C8" s="124"/>
      <c r="D8" s="123"/>
      <c r="E8" s="122"/>
      <c r="F8" s="489"/>
      <c r="G8" s="490"/>
      <c r="H8" s="490"/>
      <c r="I8" s="490"/>
      <c r="J8" s="490"/>
      <c r="K8" s="490"/>
      <c r="L8" s="490"/>
      <c r="M8" s="490"/>
      <c r="N8" s="490"/>
      <c r="O8" s="494"/>
    </row>
    <row r="9" spans="1:15" ht="21.75" customHeight="1" thickBot="1" thickTop="1">
      <c r="A9" s="479" t="s">
        <v>27</v>
      </c>
      <c r="B9" s="480"/>
      <c r="C9" s="483" t="s">
        <v>26</v>
      </c>
      <c r="D9" s="485" t="s">
        <v>25</v>
      </c>
      <c r="E9" s="496" t="s">
        <v>21</v>
      </c>
      <c r="F9" s="481" t="s">
        <v>26</v>
      </c>
      <c r="G9" s="482"/>
      <c r="H9" s="482"/>
      <c r="I9" s="481" t="s">
        <v>25</v>
      </c>
      <c r="J9" s="482"/>
      <c r="K9" s="491"/>
      <c r="L9" s="121" t="s">
        <v>24</v>
      </c>
      <c r="M9" s="121"/>
      <c r="N9" s="121"/>
      <c r="O9" s="494"/>
    </row>
    <row r="10" spans="1:15" s="114" customFormat="1" ht="18.75" customHeight="1" thickBot="1">
      <c r="A10" s="120"/>
      <c r="B10" s="119"/>
      <c r="C10" s="484"/>
      <c r="D10" s="486"/>
      <c r="E10" s="497"/>
      <c r="F10" s="117" t="s">
        <v>23</v>
      </c>
      <c r="G10" s="116" t="s">
        <v>22</v>
      </c>
      <c r="H10" s="115" t="s">
        <v>21</v>
      </c>
      <c r="I10" s="117" t="s">
        <v>23</v>
      </c>
      <c r="J10" s="116" t="s">
        <v>22</v>
      </c>
      <c r="K10" s="118" t="s">
        <v>21</v>
      </c>
      <c r="L10" s="117" t="s">
        <v>23</v>
      </c>
      <c r="M10" s="116" t="s">
        <v>22</v>
      </c>
      <c r="N10" s="115" t="s">
        <v>21</v>
      </c>
      <c r="O10" s="495"/>
    </row>
    <row r="11" spans="1:15" ht="18.75" customHeight="1" thickTop="1">
      <c r="A11" s="475">
        <v>2010</v>
      </c>
      <c r="B11" s="90" t="s">
        <v>10</v>
      </c>
      <c r="C11" s="111">
        <v>1024970</v>
      </c>
      <c r="D11" s="113">
        <v>59996</v>
      </c>
      <c r="E11" s="112">
        <f aca="true" t="shared" si="0" ref="E11:E25">D11+C11</f>
        <v>1084966</v>
      </c>
      <c r="F11" s="111">
        <v>284288</v>
      </c>
      <c r="G11" s="110">
        <v>261693</v>
      </c>
      <c r="H11" s="105">
        <f aca="true" t="shared" si="1" ref="H11:H22">G11+F11</f>
        <v>545981</v>
      </c>
      <c r="I11" s="109">
        <v>5363</v>
      </c>
      <c r="J11" s="108">
        <v>6030</v>
      </c>
      <c r="K11" s="107">
        <f aca="true" t="shared" si="2" ref="K11:K22">J11+I11</f>
        <v>11393</v>
      </c>
      <c r="L11" s="105">
        <f aca="true" t="shared" si="3" ref="L11:L25">I11+F11</f>
        <v>289651</v>
      </c>
      <c r="M11" s="106">
        <f aca="true" t="shared" si="4" ref="M11:M25">J11+G11</f>
        <v>267723</v>
      </c>
      <c r="N11" s="105">
        <f aca="true" t="shared" si="5" ref="N11:N25">K11+H11</f>
        <v>557374</v>
      </c>
      <c r="O11" s="104">
        <f aca="true" t="shared" si="6" ref="O11:O25">N11+E11</f>
        <v>1642340</v>
      </c>
    </row>
    <row r="12" spans="1:15" s="67" customFormat="1" ht="18.75" customHeight="1">
      <c r="A12" s="476"/>
      <c r="B12" s="79" t="s">
        <v>9</v>
      </c>
      <c r="C12" s="78">
        <v>928323</v>
      </c>
      <c r="D12" s="77">
        <v>40312</v>
      </c>
      <c r="E12" s="76">
        <f t="shared" si="0"/>
        <v>968635</v>
      </c>
      <c r="F12" s="78">
        <v>202715</v>
      </c>
      <c r="G12" s="74">
        <v>188295</v>
      </c>
      <c r="H12" s="69">
        <f t="shared" si="1"/>
        <v>391010</v>
      </c>
      <c r="I12" s="73">
        <v>1385</v>
      </c>
      <c r="J12" s="72">
        <v>1448</v>
      </c>
      <c r="K12" s="71">
        <f t="shared" si="2"/>
        <v>2833</v>
      </c>
      <c r="L12" s="69">
        <f t="shared" si="3"/>
        <v>204100</v>
      </c>
      <c r="M12" s="70">
        <f t="shared" si="4"/>
        <v>189743</v>
      </c>
      <c r="N12" s="69">
        <f t="shared" si="5"/>
        <v>393843</v>
      </c>
      <c r="O12" s="68">
        <f t="shared" si="6"/>
        <v>1362478</v>
      </c>
    </row>
    <row r="13" spans="1:15" ht="18.75" customHeight="1">
      <c r="A13" s="476"/>
      <c r="B13" s="90" t="s">
        <v>20</v>
      </c>
      <c r="C13" s="65">
        <v>1076945</v>
      </c>
      <c r="D13" s="89">
        <v>52833</v>
      </c>
      <c r="E13" s="88">
        <f t="shared" si="0"/>
        <v>1129778</v>
      </c>
      <c r="F13" s="65">
        <v>250371</v>
      </c>
      <c r="G13" s="63">
        <v>216855</v>
      </c>
      <c r="H13" s="82">
        <f t="shared" si="1"/>
        <v>467226</v>
      </c>
      <c r="I13" s="103">
        <v>2662</v>
      </c>
      <c r="J13" s="85">
        <v>1983</v>
      </c>
      <c r="K13" s="84">
        <f t="shared" si="2"/>
        <v>4645</v>
      </c>
      <c r="L13" s="82">
        <f t="shared" si="3"/>
        <v>253033</v>
      </c>
      <c r="M13" s="83">
        <f t="shared" si="4"/>
        <v>218838</v>
      </c>
      <c r="N13" s="82">
        <f t="shared" si="5"/>
        <v>471871</v>
      </c>
      <c r="O13" s="81">
        <f t="shared" si="6"/>
        <v>1601649</v>
      </c>
    </row>
    <row r="14" spans="1:15" ht="18.75" customHeight="1">
      <c r="A14" s="476"/>
      <c r="B14" s="90" t="s">
        <v>19</v>
      </c>
      <c r="C14" s="65">
        <v>1009177</v>
      </c>
      <c r="D14" s="89">
        <v>51555</v>
      </c>
      <c r="E14" s="88">
        <f t="shared" si="0"/>
        <v>1060732</v>
      </c>
      <c r="F14" s="65">
        <v>215471</v>
      </c>
      <c r="G14" s="63">
        <v>215500</v>
      </c>
      <c r="H14" s="82">
        <f t="shared" si="1"/>
        <v>430971</v>
      </c>
      <c r="I14" s="86">
        <v>3092</v>
      </c>
      <c r="J14" s="85">
        <v>3675</v>
      </c>
      <c r="K14" s="84">
        <f t="shared" si="2"/>
        <v>6767</v>
      </c>
      <c r="L14" s="82">
        <f t="shared" si="3"/>
        <v>218563</v>
      </c>
      <c r="M14" s="83">
        <f t="shared" si="4"/>
        <v>219175</v>
      </c>
      <c r="N14" s="82">
        <f t="shared" si="5"/>
        <v>437738</v>
      </c>
      <c r="O14" s="81">
        <f t="shared" si="6"/>
        <v>1498470</v>
      </c>
    </row>
    <row r="15" spans="1:15" s="102" customFormat="1" ht="18.75" customHeight="1">
      <c r="A15" s="476"/>
      <c r="B15" s="90" t="s">
        <v>18</v>
      </c>
      <c r="C15" s="65">
        <v>1057219</v>
      </c>
      <c r="D15" s="89">
        <v>49821</v>
      </c>
      <c r="E15" s="88">
        <f t="shared" si="0"/>
        <v>1107040</v>
      </c>
      <c r="F15" s="65">
        <v>226400</v>
      </c>
      <c r="G15" s="63">
        <v>221447</v>
      </c>
      <c r="H15" s="82">
        <f t="shared" si="1"/>
        <v>447847</v>
      </c>
      <c r="I15" s="86">
        <v>2391</v>
      </c>
      <c r="J15" s="85">
        <v>2263</v>
      </c>
      <c r="K15" s="84">
        <f t="shared" si="2"/>
        <v>4654</v>
      </c>
      <c r="L15" s="82">
        <f t="shared" si="3"/>
        <v>228791</v>
      </c>
      <c r="M15" s="83">
        <f t="shared" si="4"/>
        <v>223710</v>
      </c>
      <c r="N15" s="82">
        <f t="shared" si="5"/>
        <v>452501</v>
      </c>
      <c r="O15" s="81">
        <f t="shared" si="6"/>
        <v>1559541</v>
      </c>
    </row>
    <row r="16" spans="1:15" s="101" customFormat="1" ht="18.75" customHeight="1">
      <c r="A16" s="476"/>
      <c r="B16" s="90" t="s">
        <v>17</v>
      </c>
      <c r="C16" s="65">
        <v>1123329</v>
      </c>
      <c r="D16" s="89">
        <v>56554</v>
      </c>
      <c r="E16" s="88">
        <f t="shared" si="0"/>
        <v>1179883</v>
      </c>
      <c r="F16" s="65">
        <v>265899</v>
      </c>
      <c r="G16" s="63">
        <v>257366</v>
      </c>
      <c r="H16" s="82">
        <f t="shared" si="1"/>
        <v>523265</v>
      </c>
      <c r="I16" s="86">
        <v>3221</v>
      </c>
      <c r="J16" s="85">
        <v>3176</v>
      </c>
      <c r="K16" s="84">
        <f t="shared" si="2"/>
        <v>6397</v>
      </c>
      <c r="L16" s="82">
        <f t="shared" si="3"/>
        <v>269120</v>
      </c>
      <c r="M16" s="83">
        <f t="shared" si="4"/>
        <v>260542</v>
      </c>
      <c r="N16" s="82">
        <f t="shared" si="5"/>
        <v>529662</v>
      </c>
      <c r="O16" s="81">
        <f t="shared" si="6"/>
        <v>1709545</v>
      </c>
    </row>
    <row r="17" spans="1:15" s="100" customFormat="1" ht="18.75" customHeight="1">
      <c r="A17" s="476"/>
      <c r="B17" s="90" t="s">
        <v>16</v>
      </c>
      <c r="C17" s="65">
        <v>1223306</v>
      </c>
      <c r="D17" s="89">
        <v>75449</v>
      </c>
      <c r="E17" s="88">
        <f t="shared" si="0"/>
        <v>1298755</v>
      </c>
      <c r="F17" s="65">
        <v>288296</v>
      </c>
      <c r="G17" s="63">
        <v>323100</v>
      </c>
      <c r="H17" s="82">
        <f t="shared" si="1"/>
        <v>611396</v>
      </c>
      <c r="I17" s="86">
        <v>4386</v>
      </c>
      <c r="J17" s="85">
        <v>5114</v>
      </c>
      <c r="K17" s="84">
        <f t="shared" si="2"/>
        <v>9500</v>
      </c>
      <c r="L17" s="82">
        <f t="shared" si="3"/>
        <v>292682</v>
      </c>
      <c r="M17" s="83">
        <f t="shared" si="4"/>
        <v>328214</v>
      </c>
      <c r="N17" s="82">
        <f t="shared" si="5"/>
        <v>620896</v>
      </c>
      <c r="O17" s="81">
        <f t="shared" si="6"/>
        <v>1919651</v>
      </c>
    </row>
    <row r="18" spans="1:15" s="99" customFormat="1" ht="18.75" customHeight="1">
      <c r="A18" s="476"/>
      <c r="B18" s="90" t="s">
        <v>15</v>
      </c>
      <c r="C18" s="65">
        <v>1181152</v>
      </c>
      <c r="D18" s="89">
        <v>47824</v>
      </c>
      <c r="E18" s="88">
        <f t="shared" si="0"/>
        <v>1228976</v>
      </c>
      <c r="F18" s="65">
        <v>310033</v>
      </c>
      <c r="G18" s="63">
        <v>280914</v>
      </c>
      <c r="H18" s="82">
        <f t="shared" si="1"/>
        <v>590947</v>
      </c>
      <c r="I18" s="86">
        <v>3790</v>
      </c>
      <c r="J18" s="85">
        <v>4198</v>
      </c>
      <c r="K18" s="84">
        <f t="shared" si="2"/>
        <v>7988</v>
      </c>
      <c r="L18" s="82">
        <f t="shared" si="3"/>
        <v>313823</v>
      </c>
      <c r="M18" s="83">
        <f t="shared" si="4"/>
        <v>285112</v>
      </c>
      <c r="N18" s="82">
        <f t="shared" si="5"/>
        <v>598935</v>
      </c>
      <c r="O18" s="81">
        <f t="shared" si="6"/>
        <v>1827911</v>
      </c>
    </row>
    <row r="19" spans="1:15" ht="18.75" customHeight="1">
      <c r="A19" s="476"/>
      <c r="B19" s="90" t="s">
        <v>14</v>
      </c>
      <c r="C19" s="65">
        <v>1096850</v>
      </c>
      <c r="D19" s="89">
        <v>48932</v>
      </c>
      <c r="E19" s="88">
        <f t="shared" si="0"/>
        <v>1145782</v>
      </c>
      <c r="F19" s="65">
        <v>255954</v>
      </c>
      <c r="G19" s="63">
        <v>225061</v>
      </c>
      <c r="H19" s="82">
        <f t="shared" si="1"/>
        <v>481015</v>
      </c>
      <c r="I19" s="86">
        <v>1870</v>
      </c>
      <c r="J19" s="85">
        <v>1747</v>
      </c>
      <c r="K19" s="84">
        <f t="shared" si="2"/>
        <v>3617</v>
      </c>
      <c r="L19" s="82">
        <f t="shared" si="3"/>
        <v>257824</v>
      </c>
      <c r="M19" s="83">
        <f t="shared" si="4"/>
        <v>226808</v>
      </c>
      <c r="N19" s="82">
        <f t="shared" si="5"/>
        <v>484632</v>
      </c>
      <c r="O19" s="81">
        <f t="shared" si="6"/>
        <v>1630414</v>
      </c>
    </row>
    <row r="20" spans="1:15" s="98" customFormat="1" ht="18.75" customHeight="1">
      <c r="A20" s="477"/>
      <c r="B20" s="90" t="s">
        <v>13</v>
      </c>
      <c r="C20" s="65">
        <v>1206244</v>
      </c>
      <c r="D20" s="89">
        <v>63332</v>
      </c>
      <c r="E20" s="88">
        <f t="shared" si="0"/>
        <v>1269576</v>
      </c>
      <c r="F20" s="65">
        <v>266448</v>
      </c>
      <c r="G20" s="63">
        <v>269287</v>
      </c>
      <c r="H20" s="82">
        <f t="shared" si="1"/>
        <v>535735</v>
      </c>
      <c r="I20" s="86">
        <v>2722</v>
      </c>
      <c r="J20" s="85">
        <v>2360</v>
      </c>
      <c r="K20" s="84">
        <f t="shared" si="2"/>
        <v>5082</v>
      </c>
      <c r="L20" s="82">
        <f t="shared" si="3"/>
        <v>269170</v>
      </c>
      <c r="M20" s="83">
        <f t="shared" si="4"/>
        <v>271647</v>
      </c>
      <c r="N20" s="82">
        <f t="shared" si="5"/>
        <v>540817</v>
      </c>
      <c r="O20" s="81">
        <f t="shared" si="6"/>
        <v>1810393</v>
      </c>
    </row>
    <row r="21" spans="1:15" ht="18.75" customHeight="1">
      <c r="A21" s="476"/>
      <c r="B21" s="97" t="s">
        <v>12</v>
      </c>
      <c r="C21" s="65">
        <v>1128917</v>
      </c>
      <c r="D21" s="89">
        <v>78815</v>
      </c>
      <c r="E21" s="88">
        <f t="shared" si="0"/>
        <v>1207732</v>
      </c>
      <c r="F21" s="65">
        <v>254276</v>
      </c>
      <c r="G21" s="63">
        <v>265672</v>
      </c>
      <c r="H21" s="82">
        <f t="shared" si="1"/>
        <v>519948</v>
      </c>
      <c r="I21" s="86">
        <v>1998</v>
      </c>
      <c r="J21" s="85">
        <v>1684</v>
      </c>
      <c r="K21" s="84">
        <f t="shared" si="2"/>
        <v>3682</v>
      </c>
      <c r="L21" s="82">
        <f t="shared" si="3"/>
        <v>256274</v>
      </c>
      <c r="M21" s="83">
        <f t="shared" si="4"/>
        <v>267356</v>
      </c>
      <c r="N21" s="82">
        <f t="shared" si="5"/>
        <v>523630</v>
      </c>
      <c r="O21" s="81">
        <f t="shared" si="6"/>
        <v>1731362</v>
      </c>
    </row>
    <row r="22" spans="1:15" ht="18.75" customHeight="1" thickBot="1">
      <c r="A22" s="478"/>
      <c r="B22" s="90" t="s">
        <v>11</v>
      </c>
      <c r="C22" s="65">
        <v>1178714</v>
      </c>
      <c r="D22" s="89">
        <v>81695</v>
      </c>
      <c r="E22" s="88">
        <f t="shared" si="0"/>
        <v>1260409</v>
      </c>
      <c r="F22" s="65">
        <v>278636</v>
      </c>
      <c r="G22" s="63">
        <v>336863</v>
      </c>
      <c r="H22" s="82">
        <f t="shared" si="1"/>
        <v>615499</v>
      </c>
      <c r="I22" s="86">
        <v>2116</v>
      </c>
      <c r="J22" s="85">
        <v>2410</v>
      </c>
      <c r="K22" s="84">
        <f t="shared" si="2"/>
        <v>4526</v>
      </c>
      <c r="L22" s="82">
        <f t="shared" si="3"/>
        <v>280752</v>
      </c>
      <c r="M22" s="83">
        <f t="shared" si="4"/>
        <v>339273</v>
      </c>
      <c r="N22" s="82">
        <f t="shared" si="5"/>
        <v>620025</v>
      </c>
      <c r="O22" s="81">
        <f t="shared" si="6"/>
        <v>1880434</v>
      </c>
    </row>
    <row r="23" spans="1:15" ht="3.75" customHeight="1">
      <c r="A23" s="96"/>
      <c r="B23" s="95"/>
      <c r="C23" s="94"/>
      <c r="D23" s="93"/>
      <c r="E23" s="92">
        <f t="shared" si="0"/>
        <v>0</v>
      </c>
      <c r="F23" s="50"/>
      <c r="G23" s="49"/>
      <c r="H23" s="46"/>
      <c r="I23" s="50"/>
      <c r="J23" s="49"/>
      <c r="K23" s="48"/>
      <c r="L23" s="46">
        <f t="shared" si="3"/>
        <v>0</v>
      </c>
      <c r="M23" s="47">
        <f t="shared" si="4"/>
        <v>0</v>
      </c>
      <c r="N23" s="46">
        <f t="shared" si="5"/>
        <v>0</v>
      </c>
      <c r="O23" s="45">
        <f t="shared" si="6"/>
        <v>0</v>
      </c>
    </row>
    <row r="24" spans="1:15" ht="18" customHeight="1">
      <c r="A24" s="91">
        <v>2011</v>
      </c>
      <c r="B24" s="90" t="s">
        <v>10</v>
      </c>
      <c r="C24" s="65">
        <v>1137399</v>
      </c>
      <c r="D24" s="89">
        <v>95089</v>
      </c>
      <c r="E24" s="88">
        <f t="shared" si="0"/>
        <v>1232488</v>
      </c>
      <c r="F24" s="87">
        <v>337321</v>
      </c>
      <c r="G24" s="63">
        <v>303592</v>
      </c>
      <c r="H24" s="82">
        <f>G24+F24</f>
        <v>640913</v>
      </c>
      <c r="I24" s="86">
        <v>4070</v>
      </c>
      <c r="J24" s="85">
        <v>4420</v>
      </c>
      <c r="K24" s="84">
        <f>J24+I24</f>
        <v>8490</v>
      </c>
      <c r="L24" s="82">
        <f t="shared" si="3"/>
        <v>341391</v>
      </c>
      <c r="M24" s="83">
        <f t="shared" si="4"/>
        <v>308012</v>
      </c>
      <c r="N24" s="82">
        <f t="shared" si="5"/>
        <v>649403</v>
      </c>
      <c r="O24" s="81">
        <f t="shared" si="6"/>
        <v>1881891</v>
      </c>
    </row>
    <row r="25" spans="1:15" s="67" customFormat="1" ht="18" customHeight="1" thickBot="1">
      <c r="A25" s="80"/>
      <c r="B25" s="79" t="s">
        <v>9</v>
      </c>
      <c r="C25" s="78">
        <v>967960</v>
      </c>
      <c r="D25" s="77">
        <v>41770</v>
      </c>
      <c r="E25" s="76">
        <f t="shared" si="0"/>
        <v>1009730</v>
      </c>
      <c r="F25" s="75">
        <v>235961</v>
      </c>
      <c r="G25" s="74">
        <v>218865</v>
      </c>
      <c r="H25" s="69">
        <f>G25+F25</f>
        <v>454826</v>
      </c>
      <c r="I25" s="73">
        <v>2692</v>
      </c>
      <c r="J25" s="72">
        <v>2603</v>
      </c>
      <c r="K25" s="71">
        <f>J25+I25</f>
        <v>5295</v>
      </c>
      <c r="L25" s="69">
        <f t="shared" si="3"/>
        <v>238653</v>
      </c>
      <c r="M25" s="70">
        <f t="shared" si="4"/>
        <v>221468</v>
      </c>
      <c r="N25" s="69">
        <f t="shared" si="5"/>
        <v>460121</v>
      </c>
      <c r="O25" s="68">
        <f t="shared" si="6"/>
        <v>1469851</v>
      </c>
    </row>
    <row r="26" spans="1:15" ht="18" customHeight="1">
      <c r="A26" s="66" t="s">
        <v>8</v>
      </c>
      <c r="B26" s="52"/>
      <c r="C26" s="50"/>
      <c r="D26" s="49"/>
      <c r="E26" s="51"/>
      <c r="F26" s="50"/>
      <c r="G26" s="49"/>
      <c r="H26" s="48"/>
      <c r="I26" s="50"/>
      <c r="J26" s="49"/>
      <c r="K26" s="48"/>
      <c r="L26" s="46"/>
      <c r="M26" s="47"/>
      <c r="N26" s="46"/>
      <c r="O26" s="45"/>
    </row>
    <row r="27" spans="1:15" ht="18" customHeight="1">
      <c r="A27" s="44" t="s">
        <v>7</v>
      </c>
      <c r="B27" s="60"/>
      <c r="C27" s="65">
        <f aca="true" t="shared" si="7" ref="C27:O27">SUM(C11:C12)</f>
        <v>1953293</v>
      </c>
      <c r="D27" s="63">
        <f t="shared" si="7"/>
        <v>100308</v>
      </c>
      <c r="E27" s="62">
        <f t="shared" si="7"/>
        <v>2053601</v>
      </c>
      <c r="F27" s="65">
        <f t="shared" si="7"/>
        <v>487003</v>
      </c>
      <c r="G27" s="63">
        <f t="shared" si="7"/>
        <v>449988</v>
      </c>
      <c r="H27" s="64">
        <f t="shared" si="7"/>
        <v>936991</v>
      </c>
      <c r="I27" s="65">
        <f t="shared" si="7"/>
        <v>6748</v>
      </c>
      <c r="J27" s="63">
        <f t="shared" si="7"/>
        <v>7478</v>
      </c>
      <c r="K27" s="64">
        <f t="shared" si="7"/>
        <v>14226</v>
      </c>
      <c r="L27" s="62">
        <f t="shared" si="7"/>
        <v>493751</v>
      </c>
      <c r="M27" s="63">
        <f t="shared" si="7"/>
        <v>457466</v>
      </c>
      <c r="N27" s="62">
        <f t="shared" si="7"/>
        <v>951217</v>
      </c>
      <c r="O27" s="61">
        <f t="shared" si="7"/>
        <v>3004818</v>
      </c>
    </row>
    <row r="28" spans="1:15" ht="18" customHeight="1" thickBot="1">
      <c r="A28" s="44" t="s">
        <v>6</v>
      </c>
      <c r="B28" s="60"/>
      <c r="C28" s="59">
        <f aca="true" t="shared" si="8" ref="C28:O28">SUM(C24:C25)</f>
        <v>2105359</v>
      </c>
      <c r="D28" s="56">
        <f t="shared" si="8"/>
        <v>136859</v>
      </c>
      <c r="E28" s="55">
        <f t="shared" si="8"/>
        <v>2242218</v>
      </c>
      <c r="F28" s="58">
        <f t="shared" si="8"/>
        <v>573282</v>
      </c>
      <c r="G28" s="56">
        <f t="shared" si="8"/>
        <v>522457</v>
      </c>
      <c r="H28" s="57">
        <f t="shared" si="8"/>
        <v>1095739</v>
      </c>
      <c r="I28" s="58">
        <f t="shared" si="8"/>
        <v>6762</v>
      </c>
      <c r="J28" s="56">
        <f t="shared" si="8"/>
        <v>7023</v>
      </c>
      <c r="K28" s="57">
        <f t="shared" si="8"/>
        <v>13785</v>
      </c>
      <c r="L28" s="55">
        <f t="shared" si="8"/>
        <v>580044</v>
      </c>
      <c r="M28" s="56">
        <f t="shared" si="8"/>
        <v>529480</v>
      </c>
      <c r="N28" s="55">
        <f t="shared" si="8"/>
        <v>1109524</v>
      </c>
      <c r="O28" s="54">
        <f t="shared" si="8"/>
        <v>3351742</v>
      </c>
    </row>
    <row r="29" spans="1:15" ht="16.5" customHeight="1">
      <c r="A29" s="53" t="s">
        <v>5</v>
      </c>
      <c r="B29" s="52"/>
      <c r="C29" s="50"/>
      <c r="D29" s="49"/>
      <c r="E29" s="51"/>
      <c r="F29" s="50"/>
      <c r="G29" s="49"/>
      <c r="H29" s="46"/>
      <c r="I29" s="50"/>
      <c r="J29" s="49"/>
      <c r="K29" s="48"/>
      <c r="L29" s="46"/>
      <c r="M29" s="47"/>
      <c r="N29" s="46"/>
      <c r="O29" s="45"/>
    </row>
    <row r="30" spans="1:15" ht="16.5" customHeight="1">
      <c r="A30" s="44" t="s">
        <v>4</v>
      </c>
      <c r="B30" s="43"/>
      <c r="C30" s="22">
        <f aca="true" t="shared" si="9" ref="C30:O30">(C25/C12-1)*100</f>
        <v>4.269742320291536</v>
      </c>
      <c r="D30" s="40">
        <f t="shared" si="9"/>
        <v>3.6167890454455343</v>
      </c>
      <c r="E30" s="39">
        <f t="shared" si="9"/>
        <v>4.24256815002555</v>
      </c>
      <c r="F30" s="22">
        <f t="shared" si="9"/>
        <v>16.400365044520626</v>
      </c>
      <c r="G30" s="20">
        <f t="shared" si="9"/>
        <v>16.235162909264723</v>
      </c>
      <c r="H30" s="39">
        <f t="shared" si="9"/>
        <v>16.320810209457548</v>
      </c>
      <c r="I30" s="42">
        <f t="shared" si="9"/>
        <v>94.36823104693141</v>
      </c>
      <c r="J30" s="40">
        <f t="shared" si="9"/>
        <v>79.76519337016575</v>
      </c>
      <c r="K30" s="41">
        <f t="shared" si="9"/>
        <v>86.90434168725731</v>
      </c>
      <c r="L30" s="39">
        <f t="shared" si="9"/>
        <v>16.929446349828513</v>
      </c>
      <c r="M30" s="40">
        <f t="shared" si="9"/>
        <v>16.719984399951503</v>
      </c>
      <c r="N30" s="39">
        <f t="shared" si="9"/>
        <v>16.828533197238492</v>
      </c>
      <c r="O30" s="38">
        <f t="shared" si="9"/>
        <v>7.880714404195888</v>
      </c>
    </row>
    <row r="31" spans="1:15" ht="7.5" customHeight="1" thickBot="1">
      <c r="A31" s="37"/>
      <c r="B31" s="36"/>
      <c r="C31" s="35"/>
      <c r="D31" s="34"/>
      <c r="E31" s="33"/>
      <c r="F31" s="32"/>
      <c r="G31" s="30"/>
      <c r="H31" s="29"/>
      <c r="I31" s="32"/>
      <c r="J31" s="30"/>
      <c r="K31" s="31"/>
      <c r="L31" s="29"/>
      <c r="M31" s="30"/>
      <c r="N31" s="29"/>
      <c r="O31" s="28"/>
    </row>
    <row r="32" spans="1:15" ht="16.5" customHeight="1">
      <c r="A32" s="27" t="s">
        <v>3</v>
      </c>
      <c r="B32" s="26"/>
      <c r="C32" s="25"/>
      <c r="D32" s="24"/>
      <c r="E32" s="23"/>
      <c r="F32" s="22"/>
      <c r="G32" s="20"/>
      <c r="H32" s="19"/>
      <c r="I32" s="22"/>
      <c r="J32" s="20"/>
      <c r="K32" s="21"/>
      <c r="L32" s="19"/>
      <c r="M32" s="20"/>
      <c r="N32" s="19"/>
      <c r="O32" s="18"/>
    </row>
    <row r="33" spans="1:15" ht="16.5" customHeight="1" thickBot="1">
      <c r="A33" s="17" t="s">
        <v>2</v>
      </c>
      <c r="B33" s="16"/>
      <c r="C33" s="15">
        <f aca="true" t="shared" si="10" ref="C33:O33">(C28/C27-1)*100</f>
        <v>7.785109556016434</v>
      </c>
      <c r="D33" s="11">
        <f t="shared" si="10"/>
        <v>36.438768592734384</v>
      </c>
      <c r="E33" s="10">
        <f t="shared" si="10"/>
        <v>9.18469556647079</v>
      </c>
      <c r="F33" s="15">
        <f t="shared" si="10"/>
        <v>17.716317969293826</v>
      </c>
      <c r="G33" s="14">
        <f t="shared" si="10"/>
        <v>16.104651679600334</v>
      </c>
      <c r="H33" s="10">
        <f t="shared" si="10"/>
        <v>16.94231854948447</v>
      </c>
      <c r="I33" s="13">
        <f t="shared" si="10"/>
        <v>0.20746887966804906</v>
      </c>
      <c r="J33" s="11">
        <f t="shared" si="10"/>
        <v>-6.084514576089861</v>
      </c>
      <c r="K33" s="12">
        <f t="shared" si="10"/>
        <v>-3.099957823703081</v>
      </c>
      <c r="L33" s="10">
        <f t="shared" si="10"/>
        <v>17.47702789462704</v>
      </c>
      <c r="M33" s="11">
        <f t="shared" si="10"/>
        <v>15.741934919753596</v>
      </c>
      <c r="N33" s="10">
        <f t="shared" si="10"/>
        <v>16.642574722697347</v>
      </c>
      <c r="O33" s="9">
        <f t="shared" si="10"/>
        <v>11.545591114004239</v>
      </c>
    </row>
    <row r="34" spans="1:14" s="5" customFormat="1" ht="17.25" customHeight="1" thickTop="1">
      <c r="A34" s="6" t="s">
        <v>1</v>
      </c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="5" customFormat="1" ht="13.5" customHeight="1">
      <c r="A35" s="6" t="s">
        <v>0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30:B30 P30:IV30 A33:B33 P33:IV33">
    <cfRule type="cellIs" priority="1" dxfId="52" operator="lessThan" stopIfTrue="1">
      <formula>0</formula>
    </cfRule>
  </conditionalFormatting>
  <conditionalFormatting sqref="C29:O33">
    <cfRule type="cellIs" priority="2" dxfId="53" operator="lessThan" stopIfTrue="1">
      <formula>0</formula>
    </cfRule>
    <cfRule type="cellIs" priority="3" dxfId="54" operator="greaterThanOrEqual" stopIfTrue="1">
      <formula>0</formula>
    </cfRule>
  </conditionalFormatting>
  <hyperlinks>
    <hyperlink ref="N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5516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2.00390625" style="1" customWidth="1"/>
    <col min="3" max="3" width="10.421875" style="1" customWidth="1"/>
    <col min="4" max="4" width="9.140625" style="1" customWidth="1"/>
    <col min="5" max="5" width="9.28125" style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8.00390625" style="1" customWidth="1"/>
    <col min="12" max="12" width="9.421875" style="1" customWidth="1"/>
    <col min="13" max="13" width="10.8515625" style="1" customWidth="1"/>
    <col min="14" max="14" width="9.5742187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06" t="s">
        <v>32</v>
      </c>
      <c r="O1" s="506"/>
    </row>
    <row r="2" ht="5.25" customHeight="1"/>
    <row r="3" ht="4.5" customHeight="1" thickBot="1"/>
    <row r="4" spans="1:15" ht="13.5" customHeight="1" thickTop="1">
      <c r="A4" s="498" t="s">
        <v>40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500"/>
    </row>
    <row r="5" spans="1:15" ht="12.75" customHeight="1">
      <c r="A5" s="501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3"/>
    </row>
    <row r="6" spans="1:15" ht="5.25" customHeight="1" thickBot="1">
      <c r="A6" s="131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9"/>
    </row>
    <row r="7" spans="1:15" ht="16.5" customHeight="1" thickTop="1">
      <c r="A7" s="128"/>
      <c r="B7" s="127"/>
      <c r="C7" s="481" t="s">
        <v>30</v>
      </c>
      <c r="D7" s="482"/>
      <c r="E7" s="491"/>
      <c r="F7" s="487" t="s">
        <v>29</v>
      </c>
      <c r="G7" s="488"/>
      <c r="H7" s="488"/>
      <c r="I7" s="488"/>
      <c r="J7" s="488"/>
      <c r="K7" s="488"/>
      <c r="L7" s="488"/>
      <c r="M7" s="488"/>
      <c r="N7" s="504"/>
      <c r="O7" s="493" t="s">
        <v>28</v>
      </c>
    </row>
    <row r="8" spans="1:15" ht="3.75" customHeight="1" thickBot="1">
      <c r="A8" s="126"/>
      <c r="B8" s="125"/>
      <c r="C8" s="124"/>
      <c r="D8" s="123"/>
      <c r="E8" s="122"/>
      <c r="F8" s="489"/>
      <c r="G8" s="490"/>
      <c r="H8" s="490"/>
      <c r="I8" s="490"/>
      <c r="J8" s="490"/>
      <c r="K8" s="490"/>
      <c r="L8" s="490"/>
      <c r="M8" s="490"/>
      <c r="N8" s="505"/>
      <c r="O8" s="494"/>
    </row>
    <row r="9" spans="1:15" ht="21.75" customHeight="1" thickBot="1" thickTop="1">
      <c r="A9" s="479" t="s">
        <v>27</v>
      </c>
      <c r="B9" s="480"/>
      <c r="C9" s="483" t="s">
        <v>26</v>
      </c>
      <c r="D9" s="507" t="s">
        <v>25</v>
      </c>
      <c r="E9" s="496" t="s">
        <v>21</v>
      </c>
      <c r="F9" s="481" t="s">
        <v>26</v>
      </c>
      <c r="G9" s="482"/>
      <c r="H9" s="482"/>
      <c r="I9" s="481" t="s">
        <v>25</v>
      </c>
      <c r="J9" s="482"/>
      <c r="K9" s="491"/>
      <c r="L9" s="193" t="s">
        <v>24</v>
      </c>
      <c r="M9" s="121"/>
      <c r="N9" s="192"/>
      <c r="O9" s="494"/>
    </row>
    <row r="10" spans="1:15" s="114" customFormat="1" ht="18.75" customHeight="1" thickBot="1">
      <c r="A10" s="120"/>
      <c r="B10" s="119"/>
      <c r="C10" s="484"/>
      <c r="D10" s="508"/>
      <c r="E10" s="497"/>
      <c r="F10" s="117" t="s">
        <v>39</v>
      </c>
      <c r="G10" s="116" t="s">
        <v>38</v>
      </c>
      <c r="H10" s="115" t="s">
        <v>21</v>
      </c>
      <c r="I10" s="117" t="s">
        <v>39</v>
      </c>
      <c r="J10" s="116" t="s">
        <v>38</v>
      </c>
      <c r="K10" s="118" t="s">
        <v>21</v>
      </c>
      <c r="L10" s="117" t="s">
        <v>39</v>
      </c>
      <c r="M10" s="116" t="s">
        <v>38</v>
      </c>
      <c r="N10" s="118" t="s">
        <v>21</v>
      </c>
      <c r="O10" s="495"/>
    </row>
    <row r="11" spans="1:15" ht="18" customHeight="1" thickTop="1">
      <c r="A11" s="475">
        <v>2010</v>
      </c>
      <c r="B11" s="90" t="s">
        <v>10</v>
      </c>
      <c r="C11" s="189">
        <v>8090.238000000006</v>
      </c>
      <c r="D11" s="191">
        <v>584.6590000000001</v>
      </c>
      <c r="E11" s="190">
        <f aca="true" t="shared" si="0" ref="E11:E25">D11+C11</f>
        <v>8674.897000000006</v>
      </c>
      <c r="F11" s="189">
        <v>27202.813</v>
      </c>
      <c r="G11" s="188">
        <v>14730.411000000002</v>
      </c>
      <c r="H11" s="183">
        <f aca="true" t="shared" si="1" ref="H11:H22">G11+F11</f>
        <v>41933.224</v>
      </c>
      <c r="I11" s="187">
        <v>1365.797</v>
      </c>
      <c r="J11" s="186">
        <v>764.2950000000002</v>
      </c>
      <c r="K11" s="183">
        <f aca="true" t="shared" si="2" ref="K11:K22">J11+I11</f>
        <v>2130.092</v>
      </c>
      <c r="L11" s="185">
        <f aca="true" t="shared" si="3" ref="L11:L25">I11+F11</f>
        <v>28568.609999999997</v>
      </c>
      <c r="M11" s="184">
        <f aca="true" t="shared" si="4" ref="M11:M25">J11+G11</f>
        <v>15494.706000000002</v>
      </c>
      <c r="N11" s="183">
        <f aca="true" t="shared" si="5" ref="N11:N25">K11+H11</f>
        <v>44063.316</v>
      </c>
      <c r="O11" s="104">
        <f aca="true" t="shared" si="6" ref="O11:O25">N11+E11</f>
        <v>52738.213</v>
      </c>
    </row>
    <row r="12" spans="1:15" s="171" customFormat="1" ht="18" customHeight="1">
      <c r="A12" s="476"/>
      <c r="B12" s="182" t="s">
        <v>9</v>
      </c>
      <c r="C12" s="179">
        <v>9067.103999999994</v>
      </c>
      <c r="D12" s="181">
        <v>1075.9270000000006</v>
      </c>
      <c r="E12" s="180">
        <f t="shared" si="0"/>
        <v>10143.030999999995</v>
      </c>
      <c r="F12" s="179">
        <v>23610.193999999992</v>
      </c>
      <c r="G12" s="178">
        <v>14199.845</v>
      </c>
      <c r="H12" s="173">
        <f t="shared" si="1"/>
        <v>37810.03899999999</v>
      </c>
      <c r="I12" s="177">
        <v>1695.424</v>
      </c>
      <c r="J12" s="176">
        <v>828.6</v>
      </c>
      <c r="K12" s="173">
        <f t="shared" si="2"/>
        <v>2524.024</v>
      </c>
      <c r="L12" s="175">
        <f t="shared" si="3"/>
        <v>25305.61799999999</v>
      </c>
      <c r="M12" s="174">
        <f t="shared" si="4"/>
        <v>15028.445</v>
      </c>
      <c r="N12" s="173">
        <f t="shared" si="5"/>
        <v>40334.06299999999</v>
      </c>
      <c r="O12" s="172">
        <f t="shared" si="6"/>
        <v>50477.09399999998</v>
      </c>
    </row>
    <row r="13" spans="1:15" ht="18" customHeight="1">
      <c r="A13" s="476"/>
      <c r="B13" s="90" t="s">
        <v>20</v>
      </c>
      <c r="C13" s="65">
        <v>10275.501000000002</v>
      </c>
      <c r="D13" s="89">
        <v>1345.5129999999988</v>
      </c>
      <c r="E13" s="170">
        <f t="shared" si="0"/>
        <v>11621.014000000001</v>
      </c>
      <c r="F13" s="65">
        <v>25469.94800000001</v>
      </c>
      <c r="G13" s="63">
        <v>17712.388999999992</v>
      </c>
      <c r="H13" s="84">
        <f t="shared" si="1"/>
        <v>43182.337</v>
      </c>
      <c r="I13" s="103">
        <v>3033.316</v>
      </c>
      <c r="J13" s="85">
        <v>1441.577</v>
      </c>
      <c r="K13" s="84">
        <f t="shared" si="2"/>
        <v>4474.893</v>
      </c>
      <c r="L13" s="103">
        <f t="shared" si="3"/>
        <v>28503.26400000001</v>
      </c>
      <c r="M13" s="83">
        <f t="shared" si="4"/>
        <v>19153.965999999993</v>
      </c>
      <c r="N13" s="84">
        <f t="shared" si="5"/>
        <v>47657.229999999996</v>
      </c>
      <c r="O13" s="81">
        <f t="shared" si="6"/>
        <v>59278.244</v>
      </c>
    </row>
    <row r="14" spans="1:15" ht="18" customHeight="1">
      <c r="A14" s="476"/>
      <c r="B14" s="90" t="s">
        <v>19</v>
      </c>
      <c r="C14" s="65">
        <v>8755.342999999995</v>
      </c>
      <c r="D14" s="89">
        <v>1199.902999999999</v>
      </c>
      <c r="E14" s="170">
        <f t="shared" si="0"/>
        <v>9955.245999999994</v>
      </c>
      <c r="F14" s="65">
        <v>28187.765999999985</v>
      </c>
      <c r="G14" s="63">
        <v>16365.850000000002</v>
      </c>
      <c r="H14" s="84">
        <f t="shared" si="1"/>
        <v>44553.61599999999</v>
      </c>
      <c r="I14" s="86">
        <v>5513.469</v>
      </c>
      <c r="J14" s="85">
        <v>1443.675</v>
      </c>
      <c r="K14" s="84">
        <f t="shared" si="2"/>
        <v>6957.144</v>
      </c>
      <c r="L14" s="103">
        <f t="shared" si="3"/>
        <v>33701.234999999986</v>
      </c>
      <c r="M14" s="83">
        <f t="shared" si="4"/>
        <v>17809.525</v>
      </c>
      <c r="N14" s="84">
        <f t="shared" si="5"/>
        <v>51510.75999999999</v>
      </c>
      <c r="O14" s="81">
        <f t="shared" si="6"/>
        <v>61466.00599999998</v>
      </c>
    </row>
    <row r="15" spans="1:15" s="102" customFormat="1" ht="18" customHeight="1">
      <c r="A15" s="476"/>
      <c r="B15" s="90" t="s">
        <v>18</v>
      </c>
      <c r="C15" s="65">
        <v>9765.390000000003</v>
      </c>
      <c r="D15" s="89">
        <v>1200.7679999999993</v>
      </c>
      <c r="E15" s="170">
        <f t="shared" si="0"/>
        <v>10966.158000000003</v>
      </c>
      <c r="F15" s="65">
        <v>25428.21999999999</v>
      </c>
      <c r="G15" s="63">
        <v>17002.244999999995</v>
      </c>
      <c r="H15" s="84">
        <f t="shared" si="1"/>
        <v>42430.46499999998</v>
      </c>
      <c r="I15" s="86">
        <v>2686.6369999999997</v>
      </c>
      <c r="J15" s="85">
        <v>1174.227</v>
      </c>
      <c r="K15" s="84">
        <f t="shared" si="2"/>
        <v>3860.8639999999996</v>
      </c>
      <c r="L15" s="103">
        <f t="shared" si="3"/>
        <v>28114.85699999999</v>
      </c>
      <c r="M15" s="83">
        <f t="shared" si="4"/>
        <v>18176.471999999994</v>
      </c>
      <c r="N15" s="84">
        <f t="shared" si="5"/>
        <v>46291.32899999998</v>
      </c>
      <c r="O15" s="81">
        <f t="shared" si="6"/>
        <v>57257.48699999999</v>
      </c>
    </row>
    <row r="16" spans="1:15" s="101" customFormat="1" ht="18" customHeight="1">
      <c r="A16" s="476"/>
      <c r="B16" s="90" t="s">
        <v>17</v>
      </c>
      <c r="C16" s="65">
        <v>9629.162999999997</v>
      </c>
      <c r="D16" s="89">
        <v>1220.274</v>
      </c>
      <c r="E16" s="170">
        <f t="shared" si="0"/>
        <v>10849.436999999996</v>
      </c>
      <c r="F16" s="65">
        <v>21901.624</v>
      </c>
      <c r="G16" s="63">
        <v>16193.873999999996</v>
      </c>
      <c r="H16" s="84">
        <f t="shared" si="1"/>
        <v>38095.49799999999</v>
      </c>
      <c r="I16" s="86">
        <v>2284.7660000000005</v>
      </c>
      <c r="J16" s="85">
        <v>1272.1080000000002</v>
      </c>
      <c r="K16" s="84">
        <f t="shared" si="2"/>
        <v>3556.8740000000007</v>
      </c>
      <c r="L16" s="103">
        <f t="shared" si="3"/>
        <v>24186.39</v>
      </c>
      <c r="M16" s="83">
        <f t="shared" si="4"/>
        <v>17465.981999999996</v>
      </c>
      <c r="N16" s="84">
        <f t="shared" si="5"/>
        <v>41652.371999999996</v>
      </c>
      <c r="O16" s="81">
        <f t="shared" si="6"/>
        <v>52501.808999999994</v>
      </c>
    </row>
    <row r="17" spans="1:15" s="100" customFormat="1" ht="18" customHeight="1">
      <c r="A17" s="476"/>
      <c r="B17" s="90" t="s">
        <v>16</v>
      </c>
      <c r="C17" s="65">
        <v>9592.19</v>
      </c>
      <c r="D17" s="89">
        <v>1360.610999999998</v>
      </c>
      <c r="E17" s="170">
        <f t="shared" si="0"/>
        <v>10952.801</v>
      </c>
      <c r="F17" s="65">
        <v>21781.942000000003</v>
      </c>
      <c r="G17" s="63">
        <v>16861.661</v>
      </c>
      <c r="H17" s="84">
        <f t="shared" si="1"/>
        <v>38643.603</v>
      </c>
      <c r="I17" s="86">
        <v>2577.5349999999994</v>
      </c>
      <c r="J17" s="85">
        <v>993.326</v>
      </c>
      <c r="K17" s="84">
        <f t="shared" si="2"/>
        <v>3570.8609999999994</v>
      </c>
      <c r="L17" s="103">
        <f t="shared" si="3"/>
        <v>24359.477000000003</v>
      </c>
      <c r="M17" s="83">
        <f t="shared" si="4"/>
        <v>17854.987</v>
      </c>
      <c r="N17" s="84">
        <f t="shared" si="5"/>
        <v>42214.464</v>
      </c>
      <c r="O17" s="81">
        <f t="shared" si="6"/>
        <v>53167.265</v>
      </c>
    </row>
    <row r="18" spans="1:15" s="99" customFormat="1" ht="18" customHeight="1">
      <c r="A18" s="476"/>
      <c r="B18" s="90" t="s">
        <v>15</v>
      </c>
      <c r="C18" s="65">
        <v>9344.398000000008</v>
      </c>
      <c r="D18" s="89">
        <v>1492.4769999999978</v>
      </c>
      <c r="E18" s="170">
        <f t="shared" si="0"/>
        <v>10836.875000000005</v>
      </c>
      <c r="F18" s="65">
        <v>21496.586999999996</v>
      </c>
      <c r="G18" s="63">
        <v>15852.139000000003</v>
      </c>
      <c r="H18" s="84">
        <f t="shared" si="1"/>
        <v>37348.725999999995</v>
      </c>
      <c r="I18" s="86">
        <v>3884.0330000000004</v>
      </c>
      <c r="J18" s="85">
        <v>1788.294</v>
      </c>
      <c r="K18" s="84">
        <f t="shared" si="2"/>
        <v>5672.327</v>
      </c>
      <c r="L18" s="103">
        <f t="shared" si="3"/>
        <v>25380.619999999995</v>
      </c>
      <c r="M18" s="83">
        <f t="shared" si="4"/>
        <v>17640.433000000005</v>
      </c>
      <c r="N18" s="84">
        <f t="shared" si="5"/>
        <v>43021.05299999999</v>
      </c>
      <c r="O18" s="81">
        <f t="shared" si="6"/>
        <v>53857.928</v>
      </c>
    </row>
    <row r="19" spans="1:15" ht="18" customHeight="1">
      <c r="A19" s="476"/>
      <c r="B19" s="90" t="s">
        <v>14</v>
      </c>
      <c r="C19" s="65">
        <v>10433.909</v>
      </c>
      <c r="D19" s="89">
        <v>1487.0809999999979</v>
      </c>
      <c r="E19" s="170">
        <f t="shared" si="0"/>
        <v>11920.989999999998</v>
      </c>
      <c r="F19" s="65">
        <v>22948.59000000001</v>
      </c>
      <c r="G19" s="63">
        <v>16271.062000000005</v>
      </c>
      <c r="H19" s="84">
        <f t="shared" si="1"/>
        <v>39219.65200000002</v>
      </c>
      <c r="I19" s="86">
        <v>4125.6630000000005</v>
      </c>
      <c r="J19" s="85">
        <v>2530.17</v>
      </c>
      <c r="K19" s="84">
        <f t="shared" si="2"/>
        <v>6655.8330000000005</v>
      </c>
      <c r="L19" s="103">
        <f t="shared" si="3"/>
        <v>27074.25300000001</v>
      </c>
      <c r="M19" s="83">
        <f t="shared" si="4"/>
        <v>18801.232000000004</v>
      </c>
      <c r="N19" s="84">
        <f t="shared" si="5"/>
        <v>45875.485000000015</v>
      </c>
      <c r="O19" s="169">
        <f t="shared" si="6"/>
        <v>57796.47500000001</v>
      </c>
    </row>
    <row r="20" spans="1:15" s="98" customFormat="1" ht="18" customHeight="1">
      <c r="A20" s="477"/>
      <c r="B20" s="90" t="s">
        <v>13</v>
      </c>
      <c r="C20" s="65">
        <v>10947.224999999988</v>
      </c>
      <c r="D20" s="89">
        <v>1142.2809999999984</v>
      </c>
      <c r="E20" s="170">
        <f t="shared" si="0"/>
        <v>12089.505999999987</v>
      </c>
      <c r="F20" s="65">
        <v>24257.59900000001</v>
      </c>
      <c r="G20" s="63">
        <v>18091.513000000006</v>
      </c>
      <c r="H20" s="84">
        <f t="shared" si="1"/>
        <v>42349.112000000016</v>
      </c>
      <c r="I20" s="86">
        <v>928.0579999999999</v>
      </c>
      <c r="J20" s="85">
        <v>1347.965</v>
      </c>
      <c r="K20" s="84">
        <f t="shared" si="2"/>
        <v>2276.0229999999997</v>
      </c>
      <c r="L20" s="103">
        <f t="shared" si="3"/>
        <v>25185.65700000001</v>
      </c>
      <c r="M20" s="83">
        <f t="shared" si="4"/>
        <v>19439.478000000006</v>
      </c>
      <c r="N20" s="84">
        <f t="shared" si="5"/>
        <v>44625.13500000002</v>
      </c>
      <c r="O20" s="169">
        <f t="shared" si="6"/>
        <v>56714.641</v>
      </c>
    </row>
    <row r="21" spans="1:15" ht="18" customHeight="1">
      <c r="A21" s="476"/>
      <c r="B21" s="90" t="s">
        <v>12</v>
      </c>
      <c r="C21" s="65">
        <v>11087.11899999999</v>
      </c>
      <c r="D21" s="89">
        <v>1260.4139999999977</v>
      </c>
      <c r="E21" s="170">
        <f t="shared" si="0"/>
        <v>12347.532999999987</v>
      </c>
      <c r="F21" s="65">
        <v>22785.883</v>
      </c>
      <c r="G21" s="63">
        <v>18470.317999999996</v>
      </c>
      <c r="H21" s="84">
        <f t="shared" si="1"/>
        <v>41256.201</v>
      </c>
      <c r="I21" s="86">
        <v>2968.0860000000002</v>
      </c>
      <c r="J21" s="85">
        <v>1252.679</v>
      </c>
      <c r="K21" s="84">
        <f t="shared" si="2"/>
        <v>4220.765</v>
      </c>
      <c r="L21" s="103">
        <f t="shared" si="3"/>
        <v>25753.969</v>
      </c>
      <c r="M21" s="83">
        <f t="shared" si="4"/>
        <v>19722.996999999996</v>
      </c>
      <c r="N21" s="84">
        <f t="shared" si="5"/>
        <v>45476.966</v>
      </c>
      <c r="O21" s="169">
        <f t="shared" si="6"/>
        <v>57824.49899999999</v>
      </c>
    </row>
    <row r="22" spans="1:15" ht="18" customHeight="1" thickBot="1">
      <c r="A22" s="478"/>
      <c r="B22" s="90" t="s">
        <v>11</v>
      </c>
      <c r="C22" s="65">
        <v>12287.607000000009</v>
      </c>
      <c r="D22" s="89">
        <v>1144.0219999999988</v>
      </c>
      <c r="E22" s="170">
        <f t="shared" si="0"/>
        <v>13431.629000000008</v>
      </c>
      <c r="F22" s="65">
        <v>21029.968999999994</v>
      </c>
      <c r="G22" s="63">
        <v>18061.469</v>
      </c>
      <c r="H22" s="84">
        <f t="shared" si="1"/>
        <v>39091.437999999995</v>
      </c>
      <c r="I22" s="86">
        <v>4571.611</v>
      </c>
      <c r="J22" s="85">
        <v>3328.9719999999998</v>
      </c>
      <c r="K22" s="84">
        <f t="shared" si="2"/>
        <v>7900.583</v>
      </c>
      <c r="L22" s="103">
        <f t="shared" si="3"/>
        <v>25601.579999999994</v>
      </c>
      <c r="M22" s="83">
        <f t="shared" si="4"/>
        <v>21390.441</v>
      </c>
      <c r="N22" s="84">
        <f t="shared" si="5"/>
        <v>46992.02099999999</v>
      </c>
      <c r="O22" s="169">
        <f t="shared" si="6"/>
        <v>60423.65</v>
      </c>
    </row>
    <row r="23" spans="1:15" ht="3.75" customHeight="1">
      <c r="A23" s="96"/>
      <c r="B23" s="95"/>
      <c r="C23" s="94"/>
      <c r="D23" s="93"/>
      <c r="E23" s="168">
        <f t="shared" si="0"/>
        <v>0</v>
      </c>
      <c r="F23" s="50"/>
      <c r="G23" s="49"/>
      <c r="H23" s="48"/>
      <c r="I23" s="50"/>
      <c r="J23" s="49"/>
      <c r="K23" s="48"/>
      <c r="L23" s="137">
        <f t="shared" si="3"/>
        <v>0</v>
      </c>
      <c r="M23" s="47">
        <f t="shared" si="4"/>
        <v>0</v>
      </c>
      <c r="N23" s="48">
        <f t="shared" si="5"/>
        <v>0</v>
      </c>
      <c r="O23" s="167">
        <f t="shared" si="6"/>
        <v>0</v>
      </c>
    </row>
    <row r="24" spans="1:15" s="154" customFormat="1" ht="18.75" customHeight="1">
      <c r="A24" s="91">
        <v>2011</v>
      </c>
      <c r="B24" s="166" t="s">
        <v>10</v>
      </c>
      <c r="C24" s="165">
        <v>8244.296999999997</v>
      </c>
      <c r="D24" s="164">
        <v>771.6600000000002</v>
      </c>
      <c r="E24" s="163">
        <f t="shared" si="0"/>
        <v>9015.956999999997</v>
      </c>
      <c r="F24" s="162">
        <v>23014.381999999998</v>
      </c>
      <c r="G24" s="161">
        <v>14748.974000000002</v>
      </c>
      <c r="H24" s="156">
        <f>G24+F24</f>
        <v>37763.356</v>
      </c>
      <c r="I24" s="160">
        <v>4327.534000000001</v>
      </c>
      <c r="J24" s="159">
        <v>2376.5159999999996</v>
      </c>
      <c r="K24" s="156">
        <f>J24+I24</f>
        <v>6704.05</v>
      </c>
      <c r="L24" s="158">
        <f t="shared" si="3"/>
        <v>27341.915999999997</v>
      </c>
      <c r="M24" s="157">
        <f t="shared" si="4"/>
        <v>17125.49</v>
      </c>
      <c r="N24" s="156">
        <f t="shared" si="5"/>
        <v>44467.406</v>
      </c>
      <c r="O24" s="155">
        <f t="shared" si="6"/>
        <v>53483.363</v>
      </c>
    </row>
    <row r="25" spans="1:15" s="140" customFormat="1" ht="18.75" customHeight="1" thickBot="1">
      <c r="A25" s="153"/>
      <c r="B25" s="152" t="s">
        <v>9</v>
      </c>
      <c r="C25" s="151">
        <v>9170.315000000002</v>
      </c>
      <c r="D25" s="150">
        <v>721.6469999999974</v>
      </c>
      <c r="E25" s="149">
        <f t="shared" si="0"/>
        <v>9891.962</v>
      </c>
      <c r="F25" s="148">
        <v>24369.355999999992</v>
      </c>
      <c r="G25" s="147">
        <v>14698.931</v>
      </c>
      <c r="H25" s="142">
        <f>G25+F25</f>
        <v>39068.287</v>
      </c>
      <c r="I25" s="146">
        <v>4065.811</v>
      </c>
      <c r="J25" s="145">
        <v>2015.9149999999997</v>
      </c>
      <c r="K25" s="142">
        <f>J25+I25</f>
        <v>6081.726</v>
      </c>
      <c r="L25" s="144">
        <f t="shared" si="3"/>
        <v>28435.166999999994</v>
      </c>
      <c r="M25" s="143">
        <f t="shared" si="4"/>
        <v>16714.846</v>
      </c>
      <c r="N25" s="142">
        <f t="shared" si="5"/>
        <v>45150.013</v>
      </c>
      <c r="O25" s="141">
        <f t="shared" si="6"/>
        <v>55041.975</v>
      </c>
    </row>
    <row r="26" spans="1:17" ht="18" customHeight="1">
      <c r="A26" s="66" t="s">
        <v>8</v>
      </c>
      <c r="B26" s="52"/>
      <c r="C26" s="50"/>
      <c r="D26" s="49"/>
      <c r="E26" s="138"/>
      <c r="F26" s="50"/>
      <c r="G26" s="49"/>
      <c r="H26" s="48"/>
      <c r="I26" s="50"/>
      <c r="J26" s="49"/>
      <c r="K26" s="48"/>
      <c r="L26" s="137"/>
      <c r="M26" s="47"/>
      <c r="N26" s="48"/>
      <c r="O26" s="45"/>
      <c r="Q26" s="139"/>
    </row>
    <row r="27" spans="1:15" ht="18" customHeight="1">
      <c r="A27" s="90" t="s">
        <v>37</v>
      </c>
      <c r="B27" s="90"/>
      <c r="C27" s="65">
        <f aca="true" t="shared" si="7" ref="C27:O27">SUM(C11:C12)</f>
        <v>17157.342</v>
      </c>
      <c r="D27" s="63">
        <f t="shared" si="7"/>
        <v>1660.5860000000007</v>
      </c>
      <c r="E27" s="64">
        <f t="shared" si="7"/>
        <v>18817.928</v>
      </c>
      <c r="F27" s="65">
        <f t="shared" si="7"/>
        <v>50813.00699999999</v>
      </c>
      <c r="G27" s="63">
        <f t="shared" si="7"/>
        <v>28930.256</v>
      </c>
      <c r="H27" s="64">
        <f t="shared" si="7"/>
        <v>79743.26299999999</v>
      </c>
      <c r="I27" s="65">
        <f t="shared" si="7"/>
        <v>3061.221</v>
      </c>
      <c r="J27" s="63">
        <f t="shared" si="7"/>
        <v>1592.8950000000002</v>
      </c>
      <c r="K27" s="64">
        <f t="shared" si="7"/>
        <v>4654.116</v>
      </c>
      <c r="L27" s="65">
        <f t="shared" si="7"/>
        <v>53874.22799999999</v>
      </c>
      <c r="M27" s="63">
        <f t="shared" si="7"/>
        <v>30523.151</v>
      </c>
      <c r="N27" s="64">
        <f t="shared" si="7"/>
        <v>84397.37899999999</v>
      </c>
      <c r="O27" s="61">
        <f t="shared" si="7"/>
        <v>103215.30699999999</v>
      </c>
    </row>
    <row r="28" spans="1:15" ht="18" customHeight="1" thickBot="1">
      <c r="A28" s="90" t="s">
        <v>36</v>
      </c>
      <c r="B28" s="90"/>
      <c r="C28" s="59">
        <f aca="true" t="shared" si="8" ref="C28:O28">SUM(C24:C25)</f>
        <v>17414.612</v>
      </c>
      <c r="D28" s="56">
        <f t="shared" si="8"/>
        <v>1493.3069999999975</v>
      </c>
      <c r="E28" s="57">
        <f t="shared" si="8"/>
        <v>18907.918999999994</v>
      </c>
      <c r="F28" s="58">
        <f t="shared" si="8"/>
        <v>47383.73799999999</v>
      </c>
      <c r="G28" s="56">
        <f t="shared" si="8"/>
        <v>29447.905000000002</v>
      </c>
      <c r="H28" s="57">
        <f t="shared" si="8"/>
        <v>76831.643</v>
      </c>
      <c r="I28" s="58">
        <f t="shared" si="8"/>
        <v>8393.345000000001</v>
      </c>
      <c r="J28" s="56">
        <f t="shared" si="8"/>
        <v>4392.431</v>
      </c>
      <c r="K28" s="57">
        <f t="shared" si="8"/>
        <v>12785.776</v>
      </c>
      <c r="L28" s="58">
        <f t="shared" si="8"/>
        <v>55777.08299999999</v>
      </c>
      <c r="M28" s="56">
        <f t="shared" si="8"/>
        <v>33840.336</v>
      </c>
      <c r="N28" s="57">
        <f t="shared" si="8"/>
        <v>89617.419</v>
      </c>
      <c r="O28" s="54">
        <f t="shared" si="8"/>
        <v>108525.33799999999</v>
      </c>
    </row>
    <row r="29" spans="1:15" ht="16.5" customHeight="1">
      <c r="A29" s="53" t="s">
        <v>5</v>
      </c>
      <c r="B29" s="52"/>
      <c r="C29" s="50"/>
      <c r="D29" s="49"/>
      <c r="E29" s="138"/>
      <c r="F29" s="50"/>
      <c r="G29" s="49"/>
      <c r="H29" s="48"/>
      <c r="I29" s="50"/>
      <c r="J29" s="49"/>
      <c r="K29" s="48"/>
      <c r="L29" s="137"/>
      <c r="M29" s="47"/>
      <c r="N29" s="48"/>
      <c r="O29" s="45"/>
    </row>
    <row r="30" spans="1:15" ht="16.5" customHeight="1">
      <c r="A30" s="90" t="s">
        <v>35</v>
      </c>
      <c r="B30" s="90"/>
      <c r="C30" s="22">
        <f aca="true" t="shared" si="9" ref="C30:O30">(C25/C12-1)*100</f>
        <v>1.1383017113293148</v>
      </c>
      <c r="D30" s="40">
        <f t="shared" si="9"/>
        <v>-32.92788451261126</v>
      </c>
      <c r="E30" s="41">
        <f t="shared" si="9"/>
        <v>-2.4752857405246576</v>
      </c>
      <c r="F30" s="22">
        <f t="shared" si="9"/>
        <v>3.2153992466135595</v>
      </c>
      <c r="G30" s="20">
        <f t="shared" si="9"/>
        <v>3.5147285058393374</v>
      </c>
      <c r="H30" s="41">
        <f t="shared" si="9"/>
        <v>3.3278146050047974</v>
      </c>
      <c r="I30" s="42">
        <f t="shared" si="9"/>
        <v>139.81086737005023</v>
      </c>
      <c r="J30" s="40">
        <f t="shared" si="9"/>
        <v>143.29169683804002</v>
      </c>
      <c r="K30" s="41">
        <f t="shared" si="9"/>
        <v>140.9535725492309</v>
      </c>
      <c r="L30" s="42">
        <f t="shared" si="9"/>
        <v>12.36701273211349</v>
      </c>
      <c r="M30" s="40">
        <f t="shared" si="9"/>
        <v>11.221393830166736</v>
      </c>
      <c r="N30" s="41">
        <f t="shared" si="9"/>
        <v>11.940155892551685</v>
      </c>
      <c r="O30" s="38">
        <f t="shared" si="9"/>
        <v>9.043470291693122</v>
      </c>
    </row>
    <row r="31" spans="1:15" ht="7.5" customHeight="1" thickBot="1">
      <c r="A31" s="37"/>
      <c r="B31" s="36"/>
      <c r="C31" s="35"/>
      <c r="D31" s="34"/>
      <c r="E31" s="136"/>
      <c r="F31" s="32"/>
      <c r="G31" s="30"/>
      <c r="H31" s="31"/>
      <c r="I31" s="32"/>
      <c r="J31" s="30"/>
      <c r="K31" s="31"/>
      <c r="L31" s="32"/>
      <c r="M31" s="30"/>
      <c r="N31" s="31"/>
      <c r="O31" s="28"/>
    </row>
    <row r="32" spans="1:15" ht="16.5" customHeight="1">
      <c r="A32" s="27" t="s">
        <v>3</v>
      </c>
      <c r="B32" s="26"/>
      <c r="C32" s="25"/>
      <c r="D32" s="24"/>
      <c r="E32" s="135"/>
      <c r="F32" s="22"/>
      <c r="G32" s="20"/>
      <c r="H32" s="21"/>
      <c r="I32" s="22"/>
      <c r="J32" s="20"/>
      <c r="K32" s="21"/>
      <c r="L32" s="22"/>
      <c r="M32" s="20"/>
      <c r="N32" s="21"/>
      <c r="O32" s="18"/>
    </row>
    <row r="33" spans="1:15" ht="16.5" customHeight="1" thickBot="1">
      <c r="A33" s="134" t="s">
        <v>2</v>
      </c>
      <c r="B33" s="16"/>
      <c r="C33" s="15">
        <f aca="true" t="shared" si="10" ref="C33:O33">(C28/C27-1)*100</f>
        <v>1.4994746855311325</v>
      </c>
      <c r="D33" s="11">
        <f t="shared" si="10"/>
        <v>-10.07349212868247</v>
      </c>
      <c r="E33" s="12">
        <f t="shared" si="10"/>
        <v>0.4782194936657991</v>
      </c>
      <c r="F33" s="15">
        <f t="shared" si="10"/>
        <v>-6.748801542093352</v>
      </c>
      <c r="G33" s="14">
        <f t="shared" si="10"/>
        <v>1.7892997559371793</v>
      </c>
      <c r="H33" s="12">
        <f t="shared" si="10"/>
        <v>-3.651242613435568</v>
      </c>
      <c r="I33" s="13">
        <f t="shared" si="10"/>
        <v>174.18291590185748</v>
      </c>
      <c r="J33" s="11">
        <f t="shared" si="10"/>
        <v>175.75144626607525</v>
      </c>
      <c r="K33" s="12">
        <f t="shared" si="10"/>
        <v>174.71975343975097</v>
      </c>
      <c r="L33" s="13">
        <f t="shared" si="10"/>
        <v>3.532032050649536</v>
      </c>
      <c r="M33" s="11">
        <f t="shared" si="10"/>
        <v>10.867767223639536</v>
      </c>
      <c r="N33" s="12">
        <f t="shared" si="10"/>
        <v>6.18507359097018</v>
      </c>
      <c r="O33" s="9">
        <f t="shared" si="10"/>
        <v>5.144615807808428</v>
      </c>
    </row>
    <row r="34" spans="1:14" ht="17.25" customHeight="1" thickTop="1">
      <c r="A34" s="132" t="s">
        <v>1</v>
      </c>
      <c r="B34" s="8"/>
      <c r="C34" s="7"/>
      <c r="D34" s="7"/>
      <c r="E34" s="7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 ht="13.5" customHeight="1">
      <c r="A35" s="132" t="s">
        <v>34</v>
      </c>
      <c r="B35" s="5"/>
      <c r="C35" s="5"/>
      <c r="D35" s="5"/>
      <c r="E35" s="5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 t="s"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N1:O1"/>
    <mergeCell ref="I9:K9"/>
    <mergeCell ref="C7:E7"/>
    <mergeCell ref="O7:O10"/>
    <mergeCell ref="E9:E10"/>
    <mergeCell ref="A4:O5"/>
  </mergeCells>
  <conditionalFormatting sqref="P30:IV30 A33:B33 P33:IV33">
    <cfRule type="cellIs" priority="1" dxfId="52" operator="lessThan" stopIfTrue="1">
      <formula>0</formula>
    </cfRule>
  </conditionalFormatting>
  <conditionalFormatting sqref="C29:O33">
    <cfRule type="cellIs" priority="2" dxfId="53" operator="lessThan" stopIfTrue="1">
      <formula>0</formula>
    </cfRule>
    <cfRule type="cellIs" priority="3" dxfId="54" operator="greaterThanOrEqual" stopIfTrue="1">
      <formula>0</formula>
    </cfRule>
  </conditionalFormatting>
  <hyperlinks>
    <hyperlink ref="N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40"/>
  <sheetViews>
    <sheetView showGridLines="0" zoomScale="98" zoomScaleNormal="98" zoomScalePageLayoutView="0" workbookViewId="0" topLeftCell="A1">
      <pane xSplit="24226" topLeftCell="P1" activePane="topLeft" state="split"/>
      <selection pane="topLeft" activeCell="A1" sqref="A1"/>
      <selection pane="topRight" activeCell="J1" sqref="J1"/>
    </sheetView>
  </sheetViews>
  <sheetFormatPr defaultColWidth="9.140625" defaultRowHeight="15"/>
  <cols>
    <col min="1" max="1" width="22.421875" style="194" customWidth="1"/>
    <col min="2" max="2" width="10.421875" style="194" customWidth="1"/>
    <col min="3" max="3" width="11.421875" style="194" customWidth="1"/>
    <col min="4" max="4" width="10.00390625" style="194" bestFit="1" customWidth="1"/>
    <col min="5" max="6" width="9.00390625" style="194" customWidth="1"/>
    <col min="7" max="7" width="10.421875" style="194" bestFit="1" customWidth="1"/>
    <col min="8" max="8" width="9.00390625" style="194" customWidth="1"/>
    <col min="9" max="9" width="7.421875" style="194" customWidth="1"/>
    <col min="10" max="10" width="10.00390625" style="194" customWidth="1"/>
    <col min="11" max="11" width="11.28125" style="194" customWidth="1"/>
    <col min="12" max="12" width="9.140625" style="194" customWidth="1"/>
    <col min="13" max="13" width="8.8515625" style="194" customWidth="1"/>
    <col min="14" max="15" width="10.28125" style="194" customWidth="1"/>
    <col min="16" max="16" width="8.7109375" style="194" customWidth="1"/>
    <col min="17" max="17" width="7.7109375" style="194" bestFit="1" customWidth="1"/>
    <col min="18" max="16384" width="9.140625" style="194" customWidth="1"/>
  </cols>
  <sheetData>
    <row r="1" spans="14:17" ht="18.75" thickBot="1">
      <c r="N1" s="519" t="s">
        <v>32</v>
      </c>
      <c r="O1" s="520"/>
      <c r="P1" s="520"/>
      <c r="Q1" s="521"/>
    </row>
    <row r="2" ht="7.5" customHeight="1" thickBot="1"/>
    <row r="3" spans="1:17" ht="24" customHeight="1">
      <c r="A3" s="527" t="s">
        <v>79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9"/>
    </row>
    <row r="4" spans="1:17" ht="18" customHeight="1" thickBot="1">
      <c r="A4" s="530" t="s">
        <v>78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</row>
    <row r="5" spans="1:17" ht="15" thickBot="1">
      <c r="A5" s="512" t="s">
        <v>77</v>
      </c>
      <c r="B5" s="522" t="s">
        <v>76</v>
      </c>
      <c r="C5" s="523"/>
      <c r="D5" s="523"/>
      <c r="E5" s="523"/>
      <c r="F5" s="524"/>
      <c r="G5" s="524"/>
      <c r="H5" s="524"/>
      <c r="I5" s="525"/>
      <c r="J5" s="523" t="s">
        <v>75</v>
      </c>
      <c r="K5" s="523"/>
      <c r="L5" s="523"/>
      <c r="M5" s="523"/>
      <c r="N5" s="523"/>
      <c r="O5" s="523"/>
      <c r="P5" s="523"/>
      <c r="Q5" s="526"/>
    </row>
    <row r="6" spans="1:17" s="222" customFormat="1" ht="25.5" customHeight="1" thickBot="1">
      <c r="A6" s="513"/>
      <c r="B6" s="509" t="s">
        <v>74</v>
      </c>
      <c r="C6" s="510"/>
      <c r="D6" s="511"/>
      <c r="E6" s="515" t="s">
        <v>72</v>
      </c>
      <c r="F6" s="509" t="s">
        <v>73</v>
      </c>
      <c r="G6" s="510"/>
      <c r="H6" s="511"/>
      <c r="I6" s="517" t="s">
        <v>71</v>
      </c>
      <c r="J6" s="509" t="s">
        <v>36</v>
      </c>
      <c r="K6" s="510"/>
      <c r="L6" s="511"/>
      <c r="M6" s="515" t="s">
        <v>72</v>
      </c>
      <c r="N6" s="509" t="s">
        <v>37</v>
      </c>
      <c r="O6" s="510"/>
      <c r="P6" s="511"/>
      <c r="Q6" s="515" t="s">
        <v>71</v>
      </c>
    </row>
    <row r="7" spans="1:17" s="217" customFormat="1" ht="15" thickBot="1">
      <c r="A7" s="514"/>
      <c r="B7" s="221" t="s">
        <v>26</v>
      </c>
      <c r="C7" s="218" t="s">
        <v>25</v>
      </c>
      <c r="D7" s="218" t="s">
        <v>21</v>
      </c>
      <c r="E7" s="516"/>
      <c r="F7" s="221" t="s">
        <v>26</v>
      </c>
      <c r="G7" s="219" t="s">
        <v>25</v>
      </c>
      <c r="H7" s="218" t="s">
        <v>21</v>
      </c>
      <c r="I7" s="518"/>
      <c r="J7" s="221" t="s">
        <v>26</v>
      </c>
      <c r="K7" s="218" t="s">
        <v>25</v>
      </c>
      <c r="L7" s="219" t="s">
        <v>21</v>
      </c>
      <c r="M7" s="516"/>
      <c r="N7" s="220" t="s">
        <v>26</v>
      </c>
      <c r="O7" s="219" t="s">
        <v>25</v>
      </c>
      <c r="P7" s="218" t="s">
        <v>21</v>
      </c>
      <c r="Q7" s="516"/>
    </row>
    <row r="8" spans="1:17" s="197" customFormat="1" ht="16.5" customHeight="1" thickBot="1">
      <c r="A8" s="216" t="s">
        <v>28</v>
      </c>
      <c r="B8" s="212">
        <f>SUM(B9:B38)</f>
        <v>967960</v>
      </c>
      <c r="C8" s="211">
        <f>SUM(C9:C38)</f>
        <v>41770</v>
      </c>
      <c r="D8" s="211">
        <f aca="true" t="shared" si="0" ref="D8:D38">C8+B8</f>
        <v>1009730</v>
      </c>
      <c r="E8" s="213">
        <f aca="true" t="shared" si="1" ref="E8:E38">(D8/$D$8)</f>
        <v>1</v>
      </c>
      <c r="F8" s="212">
        <f>SUM(F9:F38)</f>
        <v>928323</v>
      </c>
      <c r="G8" s="211">
        <f>SUM(G9:G38)</f>
        <v>40312</v>
      </c>
      <c r="H8" s="211">
        <f aca="true" t="shared" si="2" ref="H8:H38">G8+F8</f>
        <v>968635</v>
      </c>
      <c r="I8" s="210">
        <f aca="true" t="shared" si="3" ref="I8:I16">(D8/H8-1)*100</f>
        <v>4.24256815002555</v>
      </c>
      <c r="J8" s="215">
        <f>SUM(J9:J38)</f>
        <v>2105359</v>
      </c>
      <c r="K8" s="214">
        <f>SUM(K9:K38)</f>
        <v>136859</v>
      </c>
      <c r="L8" s="211">
        <f aca="true" t="shared" si="4" ref="L8:L38">K8+J8</f>
        <v>2242218</v>
      </c>
      <c r="M8" s="213">
        <f aca="true" t="shared" si="5" ref="M8:M38">(L8/$L$8)</f>
        <v>1</v>
      </c>
      <c r="N8" s="212">
        <f>SUM(N9:N38)</f>
        <v>1953293</v>
      </c>
      <c r="O8" s="211">
        <f>SUM(O9:O38)</f>
        <v>100308</v>
      </c>
      <c r="P8" s="211">
        <f aca="true" t="shared" si="6" ref="P8:P38">O8+N8</f>
        <v>2053601</v>
      </c>
      <c r="Q8" s="210">
        <f aca="true" t="shared" si="7" ref="Q8:Q16">(L8/P8-1)*100</f>
        <v>9.18469556647079</v>
      </c>
    </row>
    <row r="9" spans="1:17" s="197" customFormat="1" ht="16.5" customHeight="1" thickTop="1">
      <c r="A9" s="209" t="s">
        <v>70</v>
      </c>
      <c r="B9" s="206">
        <v>544644</v>
      </c>
      <c r="C9" s="205">
        <v>0</v>
      </c>
      <c r="D9" s="205">
        <f t="shared" si="0"/>
        <v>544644</v>
      </c>
      <c r="E9" s="207">
        <f t="shared" si="1"/>
        <v>0.5393956800332762</v>
      </c>
      <c r="F9" s="206">
        <v>341254</v>
      </c>
      <c r="G9" s="205">
        <v>8771</v>
      </c>
      <c r="H9" s="205">
        <f t="shared" si="2"/>
        <v>350025</v>
      </c>
      <c r="I9" s="208">
        <f t="shared" si="3"/>
        <v>55.60145703878294</v>
      </c>
      <c r="J9" s="206">
        <v>1153658</v>
      </c>
      <c r="K9" s="205">
        <v>42628</v>
      </c>
      <c r="L9" s="205">
        <f t="shared" si="4"/>
        <v>1196286</v>
      </c>
      <c r="M9" s="207">
        <f t="shared" si="5"/>
        <v>0.5335279620447253</v>
      </c>
      <c r="N9" s="206">
        <v>687857</v>
      </c>
      <c r="O9" s="205">
        <v>22681</v>
      </c>
      <c r="P9" s="205">
        <f t="shared" si="6"/>
        <v>710538</v>
      </c>
      <c r="Q9" s="204">
        <f t="shared" si="7"/>
        <v>68.36340913504976</v>
      </c>
    </row>
    <row r="10" spans="1:17" s="197" customFormat="1" ht="16.5" customHeight="1">
      <c r="A10" s="209" t="s">
        <v>69</v>
      </c>
      <c r="B10" s="206">
        <v>173309</v>
      </c>
      <c r="C10" s="205">
        <v>0</v>
      </c>
      <c r="D10" s="205">
        <f t="shared" si="0"/>
        <v>173309</v>
      </c>
      <c r="E10" s="207">
        <f t="shared" si="1"/>
        <v>0.1716389529874323</v>
      </c>
      <c r="F10" s="206">
        <v>188585</v>
      </c>
      <c r="G10" s="205">
        <v>1786</v>
      </c>
      <c r="H10" s="205">
        <f t="shared" si="2"/>
        <v>190371</v>
      </c>
      <c r="I10" s="208">
        <f t="shared" si="3"/>
        <v>-8.962499540371171</v>
      </c>
      <c r="J10" s="206">
        <v>395163</v>
      </c>
      <c r="K10" s="205">
        <v>2755</v>
      </c>
      <c r="L10" s="205">
        <f t="shared" si="4"/>
        <v>397918</v>
      </c>
      <c r="M10" s="207">
        <f t="shared" si="5"/>
        <v>0.17746624101670758</v>
      </c>
      <c r="N10" s="206">
        <v>391990</v>
      </c>
      <c r="O10" s="205">
        <v>3819</v>
      </c>
      <c r="P10" s="205">
        <f t="shared" si="6"/>
        <v>395809</v>
      </c>
      <c r="Q10" s="204">
        <f t="shared" si="7"/>
        <v>0.532832755192536</v>
      </c>
    </row>
    <row r="11" spans="1:17" s="197" customFormat="1" ht="16.5" customHeight="1">
      <c r="A11" s="209" t="s">
        <v>68</v>
      </c>
      <c r="B11" s="206">
        <v>142348</v>
      </c>
      <c r="C11" s="205">
        <v>0</v>
      </c>
      <c r="D11" s="205">
        <f t="shared" si="0"/>
        <v>142348</v>
      </c>
      <c r="E11" s="207">
        <f t="shared" si="1"/>
        <v>0.14097630059520863</v>
      </c>
      <c r="F11" s="206">
        <v>136657</v>
      </c>
      <c r="G11" s="205">
        <v>306</v>
      </c>
      <c r="H11" s="205">
        <f t="shared" si="2"/>
        <v>136963</v>
      </c>
      <c r="I11" s="208">
        <f t="shared" si="3"/>
        <v>3.931718785365401</v>
      </c>
      <c r="J11" s="206">
        <v>324388</v>
      </c>
      <c r="K11" s="205"/>
      <c r="L11" s="205">
        <f t="shared" si="4"/>
        <v>324388</v>
      </c>
      <c r="M11" s="207">
        <f t="shared" si="5"/>
        <v>0.14467281950283156</v>
      </c>
      <c r="N11" s="206">
        <v>328372</v>
      </c>
      <c r="O11" s="205">
        <v>814</v>
      </c>
      <c r="P11" s="205">
        <f t="shared" si="6"/>
        <v>329186</v>
      </c>
      <c r="Q11" s="204">
        <f t="shared" si="7"/>
        <v>-1.4575346460663607</v>
      </c>
    </row>
    <row r="12" spans="1:17" s="197" customFormat="1" ht="16.5" customHeight="1">
      <c r="A12" s="209" t="s">
        <v>67</v>
      </c>
      <c r="B12" s="206">
        <v>59313</v>
      </c>
      <c r="C12" s="205">
        <v>8197</v>
      </c>
      <c r="D12" s="205">
        <f t="shared" si="0"/>
        <v>67510</v>
      </c>
      <c r="E12" s="207">
        <f t="shared" si="1"/>
        <v>0.06685945747873194</v>
      </c>
      <c r="F12" s="206">
        <v>63155</v>
      </c>
      <c r="G12" s="205">
        <v>6382</v>
      </c>
      <c r="H12" s="205">
        <f t="shared" si="2"/>
        <v>69537</v>
      </c>
      <c r="I12" s="208">
        <f t="shared" si="3"/>
        <v>-2.9149948948042015</v>
      </c>
      <c r="J12" s="206">
        <v>128997</v>
      </c>
      <c r="K12" s="205">
        <v>17616</v>
      </c>
      <c r="L12" s="205">
        <f t="shared" si="4"/>
        <v>146613</v>
      </c>
      <c r="M12" s="207">
        <f t="shared" si="5"/>
        <v>0.06538748685453422</v>
      </c>
      <c r="N12" s="206">
        <v>133204</v>
      </c>
      <c r="O12" s="205">
        <v>13323</v>
      </c>
      <c r="P12" s="205">
        <f t="shared" si="6"/>
        <v>146527</v>
      </c>
      <c r="Q12" s="204">
        <f t="shared" si="7"/>
        <v>0.05869225466978989</v>
      </c>
    </row>
    <row r="13" spans="1:17" s="197" customFormat="1" ht="16.5" customHeight="1">
      <c r="A13" s="209" t="s">
        <v>66</v>
      </c>
      <c r="B13" s="206">
        <v>32693</v>
      </c>
      <c r="C13" s="205">
        <v>0</v>
      </c>
      <c r="D13" s="205">
        <f t="shared" si="0"/>
        <v>32693</v>
      </c>
      <c r="E13" s="207">
        <f t="shared" si="1"/>
        <v>0.03237796242559892</v>
      </c>
      <c r="F13" s="206">
        <v>23084</v>
      </c>
      <c r="G13" s="205"/>
      <c r="H13" s="205">
        <f t="shared" si="2"/>
        <v>23084</v>
      </c>
      <c r="I13" s="208">
        <f t="shared" si="3"/>
        <v>41.62623462138277</v>
      </c>
      <c r="J13" s="206">
        <v>69785</v>
      </c>
      <c r="K13" s="205"/>
      <c r="L13" s="205">
        <f t="shared" si="4"/>
        <v>69785</v>
      </c>
      <c r="M13" s="207">
        <f t="shared" si="5"/>
        <v>0.031123200331100723</v>
      </c>
      <c r="N13" s="206">
        <v>48348</v>
      </c>
      <c r="O13" s="205"/>
      <c r="P13" s="205">
        <f t="shared" si="6"/>
        <v>48348</v>
      </c>
      <c r="Q13" s="204">
        <f t="shared" si="7"/>
        <v>44.338959212376935</v>
      </c>
    </row>
    <row r="14" spans="1:17" s="197" customFormat="1" ht="16.5" customHeight="1">
      <c r="A14" s="209" t="s">
        <v>65</v>
      </c>
      <c r="B14" s="206">
        <v>15653</v>
      </c>
      <c r="C14" s="205">
        <v>442</v>
      </c>
      <c r="D14" s="205">
        <f t="shared" si="0"/>
        <v>16095</v>
      </c>
      <c r="E14" s="207">
        <f t="shared" si="1"/>
        <v>0.01593990472700623</v>
      </c>
      <c r="F14" s="206">
        <v>12709</v>
      </c>
      <c r="G14" s="205">
        <v>724</v>
      </c>
      <c r="H14" s="205">
        <f t="shared" si="2"/>
        <v>13433</v>
      </c>
      <c r="I14" s="208">
        <f t="shared" si="3"/>
        <v>19.816868904935614</v>
      </c>
      <c r="J14" s="206">
        <v>33368</v>
      </c>
      <c r="K14" s="205">
        <v>1027</v>
      </c>
      <c r="L14" s="205">
        <f t="shared" si="4"/>
        <v>34395</v>
      </c>
      <c r="M14" s="207">
        <f t="shared" si="5"/>
        <v>0.015339721650615595</v>
      </c>
      <c r="N14" s="206">
        <v>28191</v>
      </c>
      <c r="O14" s="205">
        <v>1369</v>
      </c>
      <c r="P14" s="205">
        <f t="shared" si="6"/>
        <v>29560</v>
      </c>
      <c r="Q14" s="204">
        <f t="shared" si="7"/>
        <v>16.356562922868733</v>
      </c>
    </row>
    <row r="15" spans="1:17" s="197" customFormat="1" ht="16.5" customHeight="1">
      <c r="A15" s="209" t="s">
        <v>64</v>
      </c>
      <c r="B15" s="206">
        <v>0</v>
      </c>
      <c r="C15" s="205">
        <v>15907</v>
      </c>
      <c r="D15" s="205">
        <f t="shared" si="0"/>
        <v>15907</v>
      </c>
      <c r="E15" s="207">
        <f t="shared" si="1"/>
        <v>0.015753716340011686</v>
      </c>
      <c r="F15" s="206"/>
      <c r="G15" s="205">
        <v>11296</v>
      </c>
      <c r="H15" s="205">
        <f t="shared" si="2"/>
        <v>11296</v>
      </c>
      <c r="I15" s="208">
        <f t="shared" si="3"/>
        <v>40.81975920679888</v>
      </c>
      <c r="J15" s="206"/>
      <c r="K15" s="205">
        <v>35659</v>
      </c>
      <c r="L15" s="205">
        <f t="shared" si="4"/>
        <v>35659</v>
      </c>
      <c r="M15" s="207">
        <f t="shared" si="5"/>
        <v>0.015903449173987543</v>
      </c>
      <c r="N15" s="206"/>
      <c r="O15" s="205">
        <v>23661</v>
      </c>
      <c r="P15" s="205">
        <f t="shared" si="6"/>
        <v>23661</v>
      </c>
      <c r="Q15" s="204">
        <f t="shared" si="7"/>
        <v>50.707915979882515</v>
      </c>
    </row>
    <row r="16" spans="1:17" s="197" customFormat="1" ht="16.5" customHeight="1">
      <c r="A16" s="209" t="s">
        <v>63</v>
      </c>
      <c r="B16" s="206">
        <v>0</v>
      </c>
      <c r="C16" s="205">
        <v>2259</v>
      </c>
      <c r="D16" s="205">
        <f t="shared" si="0"/>
        <v>2259</v>
      </c>
      <c r="E16" s="207">
        <f t="shared" si="1"/>
        <v>0.002237231735216345</v>
      </c>
      <c r="F16" s="206"/>
      <c r="G16" s="205">
        <v>633</v>
      </c>
      <c r="H16" s="205">
        <f t="shared" si="2"/>
        <v>633</v>
      </c>
      <c r="I16" s="208">
        <f t="shared" si="3"/>
        <v>256.87203791469193</v>
      </c>
      <c r="J16" s="206"/>
      <c r="K16" s="205">
        <v>4887</v>
      </c>
      <c r="L16" s="205">
        <f t="shared" si="4"/>
        <v>4887</v>
      </c>
      <c r="M16" s="207">
        <f t="shared" si="5"/>
        <v>0.002179538296454671</v>
      </c>
      <c r="N16" s="206"/>
      <c r="O16" s="205">
        <v>1315</v>
      </c>
      <c r="P16" s="205">
        <f t="shared" si="6"/>
        <v>1315</v>
      </c>
      <c r="Q16" s="204">
        <f t="shared" si="7"/>
        <v>271.63498098859316</v>
      </c>
    </row>
    <row r="17" spans="1:17" s="197" customFormat="1" ht="16.5" customHeight="1">
      <c r="A17" s="209" t="s">
        <v>62</v>
      </c>
      <c r="B17" s="206">
        <v>0</v>
      </c>
      <c r="C17" s="205">
        <v>1820</v>
      </c>
      <c r="D17" s="205">
        <f t="shared" si="0"/>
        <v>1820</v>
      </c>
      <c r="E17" s="207">
        <f t="shared" si="1"/>
        <v>0.0018024620443088746</v>
      </c>
      <c r="F17" s="206"/>
      <c r="G17" s="205"/>
      <c r="H17" s="205">
        <f t="shared" si="2"/>
        <v>0</v>
      </c>
      <c r="I17" s="208"/>
      <c r="J17" s="206"/>
      <c r="K17" s="205">
        <v>5084</v>
      </c>
      <c r="L17" s="205">
        <f t="shared" si="4"/>
        <v>5084</v>
      </c>
      <c r="M17" s="207">
        <f t="shared" si="5"/>
        <v>0.0022673977284991915</v>
      </c>
      <c r="N17" s="206"/>
      <c r="O17" s="205"/>
      <c r="P17" s="205">
        <f t="shared" si="6"/>
        <v>0</v>
      </c>
      <c r="Q17" s="204"/>
    </row>
    <row r="18" spans="1:17" s="197" customFormat="1" ht="16.5" customHeight="1">
      <c r="A18" s="209" t="s">
        <v>61</v>
      </c>
      <c r="B18" s="206">
        <v>0</v>
      </c>
      <c r="C18" s="205">
        <v>1479</v>
      </c>
      <c r="D18" s="205">
        <f t="shared" si="0"/>
        <v>1479</v>
      </c>
      <c r="E18" s="207">
        <f t="shared" si="1"/>
        <v>0.001464748001941113</v>
      </c>
      <c r="F18" s="206"/>
      <c r="G18" s="205">
        <v>2199</v>
      </c>
      <c r="H18" s="205">
        <f t="shared" si="2"/>
        <v>2199</v>
      </c>
      <c r="I18" s="208">
        <f>(D18/H18-1)*100</f>
        <v>-32.74215552523875</v>
      </c>
      <c r="J18" s="206"/>
      <c r="K18" s="205">
        <v>2522</v>
      </c>
      <c r="L18" s="205">
        <f t="shared" si="4"/>
        <v>2522</v>
      </c>
      <c r="M18" s="207">
        <f t="shared" si="5"/>
        <v>0.0011247791249557359</v>
      </c>
      <c r="N18" s="206"/>
      <c r="O18" s="205">
        <v>4110</v>
      </c>
      <c r="P18" s="205">
        <f t="shared" si="6"/>
        <v>4110</v>
      </c>
      <c r="Q18" s="204">
        <f aca="true" t="shared" si="8" ref="Q18:Q24">(L18/P18-1)*100</f>
        <v>-38.63746958637469</v>
      </c>
    </row>
    <row r="19" spans="1:17" s="197" customFormat="1" ht="16.5" customHeight="1">
      <c r="A19" s="209" t="s">
        <v>60</v>
      </c>
      <c r="B19" s="206">
        <v>0</v>
      </c>
      <c r="C19" s="205">
        <v>1420</v>
      </c>
      <c r="D19" s="205">
        <f t="shared" si="0"/>
        <v>1420</v>
      </c>
      <c r="E19" s="207">
        <f t="shared" si="1"/>
        <v>0.0014063165400651659</v>
      </c>
      <c r="F19" s="206"/>
      <c r="G19" s="205">
        <v>142</v>
      </c>
      <c r="H19" s="205">
        <f t="shared" si="2"/>
        <v>142</v>
      </c>
      <c r="I19" s="208">
        <f>(D19/H19-1)*100</f>
        <v>900</v>
      </c>
      <c r="J19" s="206"/>
      <c r="K19" s="205">
        <v>1688</v>
      </c>
      <c r="L19" s="205">
        <f t="shared" si="4"/>
        <v>1688</v>
      </c>
      <c r="M19" s="207">
        <f t="shared" si="5"/>
        <v>0.0007528259964017772</v>
      </c>
      <c r="N19" s="206"/>
      <c r="O19" s="205">
        <v>142</v>
      </c>
      <c r="P19" s="205">
        <f t="shared" si="6"/>
        <v>142</v>
      </c>
      <c r="Q19" s="204">
        <f t="shared" si="8"/>
        <v>1088.7323943661972</v>
      </c>
    </row>
    <row r="20" spans="1:17" s="197" customFormat="1" ht="16.5" customHeight="1">
      <c r="A20" s="209" t="s">
        <v>59</v>
      </c>
      <c r="B20" s="206">
        <v>0</v>
      </c>
      <c r="C20" s="205">
        <v>1380</v>
      </c>
      <c r="D20" s="205">
        <f t="shared" si="0"/>
        <v>1380</v>
      </c>
      <c r="E20" s="207">
        <f t="shared" si="1"/>
        <v>0.001366701989640795</v>
      </c>
      <c r="F20" s="206"/>
      <c r="G20" s="205">
        <v>669</v>
      </c>
      <c r="H20" s="205">
        <f t="shared" si="2"/>
        <v>669</v>
      </c>
      <c r="I20" s="208">
        <f>(D20/H20-1)*100</f>
        <v>106.27802690582962</v>
      </c>
      <c r="J20" s="206"/>
      <c r="K20" s="205">
        <v>3040</v>
      </c>
      <c r="L20" s="205">
        <f t="shared" si="4"/>
        <v>3040</v>
      </c>
      <c r="M20" s="207">
        <f t="shared" si="5"/>
        <v>0.0013558003726667077</v>
      </c>
      <c r="N20" s="206"/>
      <c r="O20" s="205">
        <v>1263</v>
      </c>
      <c r="P20" s="205">
        <f t="shared" si="6"/>
        <v>1263</v>
      </c>
      <c r="Q20" s="204">
        <f t="shared" si="8"/>
        <v>140.6967537608868</v>
      </c>
    </row>
    <row r="21" spans="1:17" s="197" customFormat="1" ht="16.5" customHeight="1">
      <c r="A21" s="209" t="s">
        <v>58</v>
      </c>
      <c r="B21" s="206">
        <v>0</v>
      </c>
      <c r="C21" s="205">
        <v>1082</v>
      </c>
      <c r="D21" s="205">
        <f t="shared" si="0"/>
        <v>1082</v>
      </c>
      <c r="E21" s="207">
        <f t="shared" si="1"/>
        <v>0.001071573588979232</v>
      </c>
      <c r="F21" s="206"/>
      <c r="G21" s="205"/>
      <c r="H21" s="205">
        <f t="shared" si="2"/>
        <v>0</v>
      </c>
      <c r="I21" s="208"/>
      <c r="J21" s="206"/>
      <c r="K21" s="205">
        <v>2416</v>
      </c>
      <c r="L21" s="205">
        <f t="shared" si="4"/>
        <v>2416</v>
      </c>
      <c r="M21" s="207">
        <f t="shared" si="5"/>
        <v>0.0010775045066982781</v>
      </c>
      <c r="N21" s="206"/>
      <c r="O21" s="205">
        <v>1518</v>
      </c>
      <c r="P21" s="205">
        <f t="shared" si="6"/>
        <v>1518</v>
      </c>
      <c r="Q21" s="204">
        <f t="shared" si="8"/>
        <v>59.15678524374177</v>
      </c>
    </row>
    <row r="22" spans="1:17" s="197" customFormat="1" ht="16.5" customHeight="1">
      <c r="A22" s="209" t="s">
        <v>57</v>
      </c>
      <c r="B22" s="206">
        <v>0</v>
      </c>
      <c r="C22" s="205">
        <v>1043</v>
      </c>
      <c r="D22" s="205">
        <f t="shared" si="0"/>
        <v>1043</v>
      </c>
      <c r="E22" s="207">
        <f t="shared" si="1"/>
        <v>0.0010329494023154705</v>
      </c>
      <c r="F22" s="206"/>
      <c r="G22" s="205">
        <v>735</v>
      </c>
      <c r="H22" s="205">
        <f t="shared" si="2"/>
        <v>735</v>
      </c>
      <c r="I22" s="208">
        <f>(D22/H22-1)*100</f>
        <v>41.90476190476191</v>
      </c>
      <c r="J22" s="206"/>
      <c r="K22" s="205">
        <v>1713</v>
      </c>
      <c r="L22" s="205">
        <f t="shared" si="4"/>
        <v>1713</v>
      </c>
      <c r="M22" s="207">
        <f t="shared" si="5"/>
        <v>0.0007639756705191021</v>
      </c>
      <c r="N22" s="206"/>
      <c r="O22" s="205">
        <v>1416</v>
      </c>
      <c r="P22" s="205">
        <f t="shared" si="6"/>
        <v>1416</v>
      </c>
      <c r="Q22" s="204">
        <f t="shared" si="8"/>
        <v>20.97457627118644</v>
      </c>
    </row>
    <row r="23" spans="1:17" s="197" customFormat="1" ht="16.5" customHeight="1">
      <c r="A23" s="209" t="s">
        <v>56</v>
      </c>
      <c r="B23" s="206">
        <v>0</v>
      </c>
      <c r="C23" s="205">
        <v>610</v>
      </c>
      <c r="D23" s="205">
        <f t="shared" si="0"/>
        <v>610</v>
      </c>
      <c r="E23" s="207">
        <f t="shared" si="1"/>
        <v>0.0006041218939716558</v>
      </c>
      <c r="F23" s="206"/>
      <c r="G23" s="205">
        <v>363</v>
      </c>
      <c r="H23" s="205">
        <f t="shared" si="2"/>
        <v>363</v>
      </c>
      <c r="I23" s="208">
        <f>(D23/H23-1)*100</f>
        <v>68.04407713498624</v>
      </c>
      <c r="J23" s="206"/>
      <c r="K23" s="205">
        <v>1156</v>
      </c>
      <c r="L23" s="205">
        <f t="shared" si="4"/>
        <v>1156</v>
      </c>
      <c r="M23" s="207">
        <f t="shared" si="5"/>
        <v>0.0005155609311851033</v>
      </c>
      <c r="N23" s="206"/>
      <c r="O23" s="205">
        <v>816</v>
      </c>
      <c r="P23" s="205">
        <f t="shared" si="6"/>
        <v>816</v>
      </c>
      <c r="Q23" s="204">
        <f t="shared" si="8"/>
        <v>41.66666666666667</v>
      </c>
    </row>
    <row r="24" spans="1:17" s="197" customFormat="1" ht="16.5" customHeight="1">
      <c r="A24" s="209" t="s">
        <v>55</v>
      </c>
      <c r="B24" s="206">
        <v>0</v>
      </c>
      <c r="C24" s="205">
        <v>568</v>
      </c>
      <c r="D24" s="205">
        <f t="shared" si="0"/>
        <v>568</v>
      </c>
      <c r="E24" s="207">
        <f t="shared" si="1"/>
        <v>0.0005625266160260664</v>
      </c>
      <c r="F24" s="206"/>
      <c r="G24" s="205">
        <v>707</v>
      </c>
      <c r="H24" s="205">
        <f t="shared" si="2"/>
        <v>707</v>
      </c>
      <c r="I24" s="208">
        <f>(D24/H24-1)*100</f>
        <v>-19.66053748231966</v>
      </c>
      <c r="J24" s="206"/>
      <c r="K24" s="205">
        <v>1002</v>
      </c>
      <c r="L24" s="205">
        <f t="shared" si="4"/>
        <v>1002</v>
      </c>
      <c r="M24" s="207">
        <f t="shared" si="5"/>
        <v>0.00044687893862238197</v>
      </c>
      <c r="N24" s="206"/>
      <c r="O24" s="205">
        <v>1258</v>
      </c>
      <c r="P24" s="205">
        <f t="shared" si="6"/>
        <v>1258</v>
      </c>
      <c r="Q24" s="204">
        <f t="shared" si="8"/>
        <v>-20.349761526232115</v>
      </c>
    </row>
    <row r="25" spans="1:17" s="197" customFormat="1" ht="16.5" customHeight="1">
      <c r="A25" s="209" t="s">
        <v>54</v>
      </c>
      <c r="B25" s="206">
        <v>0</v>
      </c>
      <c r="C25" s="205">
        <v>541</v>
      </c>
      <c r="D25" s="205">
        <f t="shared" si="0"/>
        <v>541</v>
      </c>
      <c r="E25" s="207">
        <f t="shared" si="1"/>
        <v>0.000535786794489616</v>
      </c>
      <c r="F25" s="206"/>
      <c r="G25" s="205"/>
      <c r="H25" s="205">
        <f t="shared" si="2"/>
        <v>0</v>
      </c>
      <c r="I25" s="208"/>
      <c r="J25" s="206"/>
      <c r="K25" s="205">
        <v>1421</v>
      </c>
      <c r="L25" s="205">
        <f t="shared" si="4"/>
        <v>1421</v>
      </c>
      <c r="M25" s="207">
        <f t="shared" si="5"/>
        <v>0.0006337474768287472</v>
      </c>
      <c r="N25" s="206"/>
      <c r="O25" s="205"/>
      <c r="P25" s="205">
        <f t="shared" si="6"/>
        <v>0</v>
      </c>
      <c r="Q25" s="204"/>
    </row>
    <row r="26" spans="1:17" s="197" customFormat="1" ht="16.5" customHeight="1">
      <c r="A26" s="209" t="s">
        <v>53</v>
      </c>
      <c r="B26" s="206">
        <v>0</v>
      </c>
      <c r="C26" s="205">
        <v>451</v>
      </c>
      <c r="D26" s="205">
        <f t="shared" si="0"/>
        <v>451</v>
      </c>
      <c r="E26" s="207">
        <f t="shared" si="1"/>
        <v>0.0004466540560347816</v>
      </c>
      <c r="F26" s="206"/>
      <c r="G26" s="205">
        <v>1291</v>
      </c>
      <c r="H26" s="205">
        <f t="shared" si="2"/>
        <v>1291</v>
      </c>
      <c r="I26" s="208">
        <f>(D26/H26-1)*100</f>
        <v>-65.06584043377227</v>
      </c>
      <c r="J26" s="206"/>
      <c r="K26" s="205">
        <v>874</v>
      </c>
      <c r="L26" s="205">
        <f t="shared" si="4"/>
        <v>874</v>
      </c>
      <c r="M26" s="207">
        <f t="shared" si="5"/>
        <v>0.0003897926071416785</v>
      </c>
      <c r="N26" s="206"/>
      <c r="O26" s="205">
        <v>1291</v>
      </c>
      <c r="P26" s="205">
        <f t="shared" si="6"/>
        <v>1291</v>
      </c>
      <c r="Q26" s="204">
        <f>(L26/P26-1)*100</f>
        <v>-32.30054221533695</v>
      </c>
    </row>
    <row r="27" spans="1:17" s="197" customFormat="1" ht="16.5" customHeight="1">
      <c r="A27" s="209" t="s">
        <v>52</v>
      </c>
      <c r="B27" s="206">
        <v>0</v>
      </c>
      <c r="C27" s="205">
        <v>430</v>
      </c>
      <c r="D27" s="205">
        <f t="shared" si="0"/>
        <v>430</v>
      </c>
      <c r="E27" s="207">
        <f t="shared" si="1"/>
        <v>0.00042585641706198684</v>
      </c>
      <c r="F27" s="206"/>
      <c r="G27" s="205">
        <v>437</v>
      </c>
      <c r="H27" s="205">
        <f t="shared" si="2"/>
        <v>437</v>
      </c>
      <c r="I27" s="208">
        <f>(D27/H27-1)*100</f>
        <v>-1.6018306636155555</v>
      </c>
      <c r="J27" s="206"/>
      <c r="K27" s="205">
        <v>873</v>
      </c>
      <c r="L27" s="205">
        <f t="shared" si="4"/>
        <v>873</v>
      </c>
      <c r="M27" s="207">
        <f t="shared" si="5"/>
        <v>0.00038934662017698545</v>
      </c>
      <c r="N27" s="206"/>
      <c r="O27" s="205">
        <v>808</v>
      </c>
      <c r="P27" s="205">
        <f t="shared" si="6"/>
        <v>808</v>
      </c>
      <c r="Q27" s="204">
        <f>(L27/P27-1)*100</f>
        <v>8.04455445544554</v>
      </c>
    </row>
    <row r="28" spans="1:17" s="197" customFormat="1" ht="16.5" customHeight="1">
      <c r="A28" s="209" t="s">
        <v>51</v>
      </c>
      <c r="B28" s="206">
        <v>0</v>
      </c>
      <c r="C28" s="205">
        <v>408</v>
      </c>
      <c r="D28" s="205">
        <f t="shared" si="0"/>
        <v>408</v>
      </c>
      <c r="E28" s="207">
        <f t="shared" si="1"/>
        <v>0.0004040684143285829</v>
      </c>
      <c r="F28" s="206"/>
      <c r="G28" s="205"/>
      <c r="H28" s="205">
        <f t="shared" si="2"/>
        <v>0</v>
      </c>
      <c r="I28" s="208"/>
      <c r="J28" s="206"/>
      <c r="K28" s="205">
        <v>746</v>
      </c>
      <c r="L28" s="205">
        <f t="shared" si="4"/>
        <v>746</v>
      </c>
      <c r="M28" s="207">
        <f t="shared" si="5"/>
        <v>0.000332706275660975</v>
      </c>
      <c r="N28" s="206"/>
      <c r="O28" s="205"/>
      <c r="P28" s="205">
        <f t="shared" si="6"/>
        <v>0</v>
      </c>
      <c r="Q28" s="204"/>
    </row>
    <row r="29" spans="1:17" s="197" customFormat="1" ht="16.5" customHeight="1">
      <c r="A29" s="209" t="s">
        <v>50</v>
      </c>
      <c r="B29" s="206">
        <v>0</v>
      </c>
      <c r="C29" s="205">
        <v>395</v>
      </c>
      <c r="D29" s="205">
        <f t="shared" si="0"/>
        <v>395</v>
      </c>
      <c r="E29" s="207">
        <f t="shared" si="1"/>
        <v>0.00039119368544066237</v>
      </c>
      <c r="F29" s="206"/>
      <c r="G29" s="205"/>
      <c r="H29" s="205">
        <f t="shared" si="2"/>
        <v>0</v>
      </c>
      <c r="I29" s="208"/>
      <c r="J29" s="206"/>
      <c r="K29" s="205">
        <v>1329</v>
      </c>
      <c r="L29" s="205">
        <f t="shared" si="4"/>
        <v>1329</v>
      </c>
      <c r="M29" s="207">
        <f t="shared" si="5"/>
        <v>0.0005927166760769917</v>
      </c>
      <c r="N29" s="206"/>
      <c r="O29" s="205"/>
      <c r="P29" s="205">
        <f t="shared" si="6"/>
        <v>0</v>
      </c>
      <c r="Q29" s="204"/>
    </row>
    <row r="30" spans="1:17" s="197" customFormat="1" ht="16.5" customHeight="1">
      <c r="A30" s="209" t="s">
        <v>49</v>
      </c>
      <c r="B30" s="206">
        <v>0</v>
      </c>
      <c r="C30" s="205">
        <v>360</v>
      </c>
      <c r="D30" s="205">
        <f t="shared" si="0"/>
        <v>360</v>
      </c>
      <c r="E30" s="207">
        <f t="shared" si="1"/>
        <v>0.00035653095381933783</v>
      </c>
      <c r="F30" s="206"/>
      <c r="G30" s="205">
        <v>264</v>
      </c>
      <c r="H30" s="205">
        <f t="shared" si="2"/>
        <v>264</v>
      </c>
      <c r="I30" s="208">
        <f>(D30/H30-1)*100</f>
        <v>36.36363636363635</v>
      </c>
      <c r="J30" s="206"/>
      <c r="K30" s="205">
        <v>688</v>
      </c>
      <c r="L30" s="205">
        <f t="shared" si="4"/>
        <v>688</v>
      </c>
      <c r="M30" s="207">
        <f t="shared" si="5"/>
        <v>0.0003068390317087812</v>
      </c>
      <c r="N30" s="206"/>
      <c r="O30" s="205">
        <v>525</v>
      </c>
      <c r="P30" s="205">
        <f t="shared" si="6"/>
        <v>525</v>
      </c>
      <c r="Q30" s="204">
        <f>(L30/P30-1)*100</f>
        <v>31.047619047619058</v>
      </c>
    </row>
    <row r="31" spans="1:17" s="197" customFormat="1" ht="16.5" customHeight="1">
      <c r="A31" s="209" t="s">
        <v>48</v>
      </c>
      <c r="B31" s="206">
        <v>0</v>
      </c>
      <c r="C31" s="205">
        <v>349</v>
      </c>
      <c r="D31" s="205">
        <f t="shared" si="0"/>
        <v>349</v>
      </c>
      <c r="E31" s="207">
        <f t="shared" si="1"/>
        <v>0.0003456369524526358</v>
      </c>
      <c r="F31" s="206"/>
      <c r="G31" s="205"/>
      <c r="H31" s="205">
        <f t="shared" si="2"/>
        <v>0</v>
      </c>
      <c r="I31" s="208"/>
      <c r="J31" s="206"/>
      <c r="K31" s="205">
        <v>600</v>
      </c>
      <c r="L31" s="205">
        <f t="shared" si="4"/>
        <v>600</v>
      </c>
      <c r="M31" s="207">
        <f t="shared" si="5"/>
        <v>0.00026759217881579755</v>
      </c>
      <c r="N31" s="206"/>
      <c r="O31" s="205"/>
      <c r="P31" s="205">
        <f t="shared" si="6"/>
        <v>0</v>
      </c>
      <c r="Q31" s="204"/>
    </row>
    <row r="32" spans="1:17" s="197" customFormat="1" ht="16.5" customHeight="1">
      <c r="A32" s="209" t="s">
        <v>47</v>
      </c>
      <c r="B32" s="206">
        <v>0</v>
      </c>
      <c r="C32" s="205">
        <v>285</v>
      </c>
      <c r="D32" s="205">
        <f t="shared" si="0"/>
        <v>285</v>
      </c>
      <c r="E32" s="207">
        <f t="shared" si="1"/>
        <v>0.00028225367177364246</v>
      </c>
      <c r="F32" s="206"/>
      <c r="G32" s="205">
        <v>175</v>
      </c>
      <c r="H32" s="205">
        <f t="shared" si="2"/>
        <v>175</v>
      </c>
      <c r="I32" s="208">
        <f aca="true" t="shared" si="9" ref="I32:I38">(D32/H32-1)*100</f>
        <v>62.857142857142854</v>
      </c>
      <c r="J32" s="206"/>
      <c r="K32" s="205">
        <v>762</v>
      </c>
      <c r="L32" s="205">
        <f t="shared" si="4"/>
        <v>762</v>
      </c>
      <c r="M32" s="207">
        <f t="shared" si="5"/>
        <v>0.0003398420670960629</v>
      </c>
      <c r="N32" s="206"/>
      <c r="O32" s="205">
        <v>292</v>
      </c>
      <c r="P32" s="205">
        <f t="shared" si="6"/>
        <v>292</v>
      </c>
      <c r="Q32" s="204">
        <f aca="true" t="shared" si="10" ref="Q32:Q38">(L32/P32-1)*100</f>
        <v>160.95890410958904</v>
      </c>
    </row>
    <row r="33" spans="1:17" s="197" customFormat="1" ht="16.5" customHeight="1">
      <c r="A33" s="209" t="s">
        <v>46</v>
      </c>
      <c r="B33" s="206">
        <v>0</v>
      </c>
      <c r="C33" s="205">
        <v>270</v>
      </c>
      <c r="D33" s="205">
        <f t="shared" si="0"/>
        <v>270</v>
      </c>
      <c r="E33" s="207">
        <f t="shared" si="1"/>
        <v>0.0002673982153645034</v>
      </c>
      <c r="F33" s="206"/>
      <c r="G33" s="205">
        <v>297</v>
      </c>
      <c r="H33" s="205">
        <f t="shared" si="2"/>
        <v>297</v>
      </c>
      <c r="I33" s="208">
        <f t="shared" si="9"/>
        <v>-9.090909090909093</v>
      </c>
      <c r="J33" s="206"/>
      <c r="K33" s="205">
        <v>564</v>
      </c>
      <c r="L33" s="205">
        <f t="shared" si="4"/>
        <v>564</v>
      </c>
      <c r="M33" s="207">
        <f t="shared" si="5"/>
        <v>0.0002515366480868497</v>
      </c>
      <c r="N33" s="206"/>
      <c r="O33" s="205">
        <v>632</v>
      </c>
      <c r="P33" s="205">
        <f t="shared" si="6"/>
        <v>632</v>
      </c>
      <c r="Q33" s="204">
        <f t="shared" si="10"/>
        <v>-10.759493670886078</v>
      </c>
    </row>
    <row r="34" spans="1:17" s="197" customFormat="1" ht="16.5" customHeight="1">
      <c r="A34" s="209" t="s">
        <v>45</v>
      </c>
      <c r="B34" s="206">
        <v>0</v>
      </c>
      <c r="C34" s="205">
        <v>241</v>
      </c>
      <c r="D34" s="205">
        <f t="shared" si="0"/>
        <v>241</v>
      </c>
      <c r="E34" s="207">
        <f t="shared" si="1"/>
        <v>0.0002386776663068345</v>
      </c>
      <c r="F34" s="206"/>
      <c r="G34" s="205">
        <v>326</v>
      </c>
      <c r="H34" s="205">
        <f t="shared" si="2"/>
        <v>326</v>
      </c>
      <c r="I34" s="208">
        <f t="shared" si="9"/>
        <v>-26.073619631901845</v>
      </c>
      <c r="J34" s="206"/>
      <c r="K34" s="205">
        <v>286</v>
      </c>
      <c r="L34" s="205">
        <f t="shared" si="4"/>
        <v>286</v>
      </c>
      <c r="M34" s="207">
        <f t="shared" si="5"/>
        <v>0.00012755227190219684</v>
      </c>
      <c r="N34" s="206"/>
      <c r="O34" s="205">
        <v>506</v>
      </c>
      <c r="P34" s="205">
        <f t="shared" si="6"/>
        <v>506</v>
      </c>
      <c r="Q34" s="204">
        <f t="shared" si="10"/>
        <v>-43.47826086956522</v>
      </c>
    </row>
    <row r="35" spans="1:17" s="197" customFormat="1" ht="16.5" customHeight="1">
      <c r="A35" s="209" t="s">
        <v>44</v>
      </c>
      <c r="B35" s="206">
        <v>0</v>
      </c>
      <c r="C35" s="205">
        <v>240</v>
      </c>
      <c r="D35" s="205">
        <f t="shared" si="0"/>
        <v>240</v>
      </c>
      <c r="E35" s="207">
        <f t="shared" si="1"/>
        <v>0.00023768730254622523</v>
      </c>
      <c r="F35" s="206"/>
      <c r="G35" s="205">
        <v>148</v>
      </c>
      <c r="H35" s="205">
        <f t="shared" si="2"/>
        <v>148</v>
      </c>
      <c r="I35" s="208">
        <f t="shared" si="9"/>
        <v>62.16216216216217</v>
      </c>
      <c r="J35" s="206"/>
      <c r="K35" s="205">
        <v>846</v>
      </c>
      <c r="L35" s="205">
        <f t="shared" si="4"/>
        <v>846</v>
      </c>
      <c r="M35" s="207">
        <f t="shared" si="5"/>
        <v>0.00037730497213027457</v>
      </c>
      <c r="N35" s="206"/>
      <c r="O35" s="205">
        <v>364</v>
      </c>
      <c r="P35" s="205">
        <f t="shared" si="6"/>
        <v>364</v>
      </c>
      <c r="Q35" s="204">
        <f t="shared" si="10"/>
        <v>132.41758241758242</v>
      </c>
    </row>
    <row r="36" spans="1:17" s="197" customFormat="1" ht="16.5" customHeight="1">
      <c r="A36" s="209" t="s">
        <v>43</v>
      </c>
      <c r="B36" s="206">
        <v>0</v>
      </c>
      <c r="C36" s="205">
        <v>221</v>
      </c>
      <c r="D36" s="205">
        <f t="shared" si="0"/>
        <v>221</v>
      </c>
      <c r="E36" s="207">
        <f t="shared" si="1"/>
        <v>0.00021887039109464907</v>
      </c>
      <c r="F36" s="206"/>
      <c r="G36" s="205">
        <v>307</v>
      </c>
      <c r="H36" s="205">
        <f t="shared" si="2"/>
        <v>307</v>
      </c>
      <c r="I36" s="208">
        <f t="shared" si="9"/>
        <v>-28.013029315960914</v>
      </c>
      <c r="J36" s="206"/>
      <c r="K36" s="205">
        <v>755</v>
      </c>
      <c r="L36" s="205">
        <f t="shared" si="4"/>
        <v>755</v>
      </c>
      <c r="M36" s="207">
        <f t="shared" si="5"/>
        <v>0.00033672015834321196</v>
      </c>
      <c r="N36" s="206"/>
      <c r="O36" s="205">
        <v>307</v>
      </c>
      <c r="P36" s="205">
        <f t="shared" si="6"/>
        <v>307</v>
      </c>
      <c r="Q36" s="204">
        <f t="shared" si="10"/>
        <v>145.928338762215</v>
      </c>
    </row>
    <row r="37" spans="1:17" s="197" customFormat="1" ht="16.5" customHeight="1">
      <c r="A37" s="209" t="s">
        <v>42</v>
      </c>
      <c r="B37" s="206">
        <v>0</v>
      </c>
      <c r="C37" s="205">
        <v>146</v>
      </c>
      <c r="D37" s="205">
        <f t="shared" si="0"/>
        <v>146</v>
      </c>
      <c r="E37" s="207">
        <f t="shared" si="1"/>
        <v>0.0001445931090489537</v>
      </c>
      <c r="F37" s="206"/>
      <c r="G37" s="205">
        <v>90</v>
      </c>
      <c r="H37" s="205">
        <f t="shared" si="2"/>
        <v>90</v>
      </c>
      <c r="I37" s="208">
        <f t="shared" si="9"/>
        <v>62.22222222222222</v>
      </c>
      <c r="J37" s="206"/>
      <c r="K37" s="205">
        <v>718</v>
      </c>
      <c r="L37" s="205">
        <f t="shared" si="4"/>
        <v>718</v>
      </c>
      <c r="M37" s="207">
        <f t="shared" si="5"/>
        <v>0.0003202186406495711</v>
      </c>
      <c r="N37" s="206"/>
      <c r="O37" s="205">
        <v>346</v>
      </c>
      <c r="P37" s="205">
        <f t="shared" si="6"/>
        <v>346</v>
      </c>
      <c r="Q37" s="204">
        <f t="shared" si="10"/>
        <v>107.51445086705202</v>
      </c>
    </row>
    <row r="38" spans="1:17" s="197" customFormat="1" ht="16.5" customHeight="1" thickBot="1">
      <c r="A38" s="203" t="s">
        <v>41</v>
      </c>
      <c r="B38" s="200">
        <v>0</v>
      </c>
      <c r="C38" s="199">
        <v>1226</v>
      </c>
      <c r="D38" s="199">
        <f t="shared" si="0"/>
        <v>1226</v>
      </c>
      <c r="E38" s="201">
        <f t="shared" si="1"/>
        <v>0.0012141859705069671</v>
      </c>
      <c r="F38" s="200">
        <v>162879</v>
      </c>
      <c r="G38" s="199">
        <v>2264</v>
      </c>
      <c r="H38" s="199">
        <f t="shared" si="2"/>
        <v>165143</v>
      </c>
      <c r="I38" s="202">
        <f t="shared" si="9"/>
        <v>-99.2576130989506</v>
      </c>
      <c r="J38" s="200">
        <v>0</v>
      </c>
      <c r="K38" s="199">
        <v>3204</v>
      </c>
      <c r="L38" s="199">
        <f t="shared" si="4"/>
        <v>3204</v>
      </c>
      <c r="M38" s="201">
        <f t="shared" si="5"/>
        <v>0.0014289422348763591</v>
      </c>
      <c r="N38" s="200">
        <v>335331</v>
      </c>
      <c r="O38" s="199">
        <v>17732</v>
      </c>
      <c r="P38" s="199">
        <f t="shared" si="6"/>
        <v>353063</v>
      </c>
      <c r="Q38" s="198">
        <f t="shared" si="10"/>
        <v>-99.09251323418201</v>
      </c>
    </row>
    <row r="39" s="196" customFormat="1" ht="12.75">
      <c r="A39" s="195" t="s">
        <v>1</v>
      </c>
    </row>
    <row r="40" ht="14.25">
      <c r="A40" s="195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39:Q65536 I39:I65536 Q3 I3 I5 Q5">
    <cfRule type="cellIs" priority="5" dxfId="52" operator="lessThan" stopIfTrue="1">
      <formula>0</formula>
    </cfRule>
  </conditionalFormatting>
  <conditionalFormatting sqref="I8:I37 Q8:Q37">
    <cfRule type="cellIs" priority="6" dxfId="52" operator="lessThan" stopIfTrue="1">
      <formula>0</formula>
    </cfRule>
    <cfRule type="cellIs" priority="7" dxfId="54" operator="greaterThanOrEqual" stopIfTrue="1">
      <formula>0</formula>
    </cfRule>
  </conditionalFormatting>
  <conditionalFormatting sqref="I38">
    <cfRule type="cellIs" priority="3" dxfId="52" operator="lessThan" stopIfTrue="1">
      <formula>0</formula>
    </cfRule>
    <cfRule type="cellIs" priority="4" dxfId="54" operator="greaterThanOrEqual" stopIfTrue="1">
      <formula>0</formula>
    </cfRule>
  </conditionalFormatting>
  <conditionalFormatting sqref="Q38">
    <cfRule type="cellIs" priority="1" dxfId="52" operator="lessThan" stopIfTrue="1">
      <formula>0</formula>
    </cfRule>
    <cfRule type="cellIs" priority="2" dxfId="54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9"/>
  <sheetViews>
    <sheetView showGridLines="0" zoomScale="98" zoomScaleNormal="98" zoomScalePageLayoutView="0" workbookViewId="0" topLeftCell="A1">
      <pane xSplit="24226" topLeftCell="A1" activePane="topLeft" state="split"/>
      <selection pane="topLeft" activeCell="O12" sqref="O12"/>
      <selection pane="topRight" activeCell="J1" sqref="J1"/>
    </sheetView>
  </sheetViews>
  <sheetFormatPr defaultColWidth="9.140625" defaultRowHeight="15"/>
  <cols>
    <col min="1" max="1" width="23.421875" style="194" customWidth="1"/>
    <col min="2" max="2" width="9.00390625" style="194" customWidth="1"/>
    <col min="3" max="3" width="10.421875" style="194" customWidth="1"/>
    <col min="4" max="4" width="7.421875" style="194" customWidth="1"/>
    <col min="5" max="5" width="10.140625" style="194" bestFit="1" customWidth="1"/>
    <col min="6" max="6" width="8.8515625" style="194" customWidth="1"/>
    <col min="7" max="7" width="10.421875" style="194" bestFit="1" customWidth="1"/>
    <col min="8" max="8" width="8.140625" style="194" bestFit="1" customWidth="1"/>
    <col min="9" max="9" width="7.7109375" style="194" bestFit="1" customWidth="1"/>
    <col min="10" max="10" width="9.421875" style="194" customWidth="1"/>
    <col min="11" max="11" width="11.28125" style="194" customWidth="1"/>
    <col min="12" max="12" width="8.140625" style="194" bestFit="1" customWidth="1"/>
    <col min="13" max="13" width="10.421875" style="194" customWidth="1"/>
    <col min="14" max="14" width="9.7109375" style="194" customWidth="1"/>
    <col min="15" max="15" width="10.7109375" style="194" customWidth="1"/>
    <col min="16" max="16" width="7.8515625" style="194" customWidth="1"/>
    <col min="17" max="17" width="7.7109375" style="194" bestFit="1" customWidth="1"/>
    <col min="18" max="16384" width="9.140625" style="194" customWidth="1"/>
  </cols>
  <sheetData>
    <row r="1" spans="14:17" ht="18.75" thickBot="1">
      <c r="N1" s="519" t="s">
        <v>32</v>
      </c>
      <c r="O1" s="520"/>
      <c r="P1" s="520"/>
      <c r="Q1" s="521"/>
    </row>
    <row r="2" ht="7.5" customHeight="1" thickBot="1"/>
    <row r="3" spans="1:17" ht="24" customHeight="1">
      <c r="A3" s="527" t="s">
        <v>88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9"/>
    </row>
    <row r="4" spans="1:17" ht="13.5" customHeight="1" thickBot="1">
      <c r="A4" s="530" t="s">
        <v>78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</row>
    <row r="5" spans="1:17" ht="15" thickBot="1">
      <c r="A5" s="512" t="s">
        <v>77</v>
      </c>
      <c r="B5" s="522" t="s">
        <v>76</v>
      </c>
      <c r="C5" s="523"/>
      <c r="D5" s="523"/>
      <c r="E5" s="523"/>
      <c r="F5" s="524"/>
      <c r="G5" s="524"/>
      <c r="H5" s="524"/>
      <c r="I5" s="525"/>
      <c r="J5" s="523" t="s">
        <v>75</v>
      </c>
      <c r="K5" s="523"/>
      <c r="L5" s="523"/>
      <c r="M5" s="523"/>
      <c r="N5" s="523"/>
      <c r="O5" s="523"/>
      <c r="P5" s="523"/>
      <c r="Q5" s="526"/>
    </row>
    <row r="6" spans="1:17" s="222" customFormat="1" ht="25.5" customHeight="1" thickBot="1">
      <c r="A6" s="513"/>
      <c r="B6" s="509" t="s">
        <v>74</v>
      </c>
      <c r="C6" s="510"/>
      <c r="D6" s="511"/>
      <c r="E6" s="515" t="s">
        <v>72</v>
      </c>
      <c r="F6" s="509" t="s">
        <v>73</v>
      </c>
      <c r="G6" s="510"/>
      <c r="H6" s="511"/>
      <c r="I6" s="517" t="s">
        <v>71</v>
      </c>
      <c r="J6" s="509" t="s">
        <v>36</v>
      </c>
      <c r="K6" s="510"/>
      <c r="L6" s="511"/>
      <c r="M6" s="515" t="s">
        <v>72</v>
      </c>
      <c r="N6" s="509" t="s">
        <v>37</v>
      </c>
      <c r="O6" s="510"/>
      <c r="P6" s="511"/>
      <c r="Q6" s="515" t="s">
        <v>71</v>
      </c>
    </row>
    <row r="7" spans="1:17" s="217" customFormat="1" ht="15" thickBot="1">
      <c r="A7" s="514"/>
      <c r="B7" s="221" t="s">
        <v>26</v>
      </c>
      <c r="C7" s="218" t="s">
        <v>25</v>
      </c>
      <c r="D7" s="218" t="s">
        <v>21</v>
      </c>
      <c r="E7" s="516"/>
      <c r="F7" s="221" t="s">
        <v>26</v>
      </c>
      <c r="G7" s="218" t="s">
        <v>25</v>
      </c>
      <c r="H7" s="218" t="s">
        <v>21</v>
      </c>
      <c r="I7" s="518"/>
      <c r="J7" s="221" t="s">
        <v>26</v>
      </c>
      <c r="K7" s="218" t="s">
        <v>25</v>
      </c>
      <c r="L7" s="219" t="s">
        <v>21</v>
      </c>
      <c r="M7" s="516"/>
      <c r="N7" s="220" t="s">
        <v>26</v>
      </c>
      <c r="O7" s="219" t="s">
        <v>25</v>
      </c>
      <c r="P7" s="218" t="s">
        <v>21</v>
      </c>
      <c r="Q7" s="516"/>
    </row>
    <row r="8" spans="1:17" s="224" customFormat="1" ht="16.5" customHeight="1" thickBot="1">
      <c r="A8" s="229" t="s">
        <v>28</v>
      </c>
      <c r="B8" s="227">
        <f>SUM(B9:B36)</f>
        <v>9170.314999999999</v>
      </c>
      <c r="C8" s="226">
        <f>SUM(C9:C36)</f>
        <v>721.6100000000001</v>
      </c>
      <c r="D8" s="226">
        <f aca="true" t="shared" si="0" ref="D8:D36">C8+B8</f>
        <v>9891.925</v>
      </c>
      <c r="E8" s="228">
        <f aca="true" t="shared" si="1" ref="E8:E36">(D8/$D$8)</f>
        <v>1</v>
      </c>
      <c r="F8" s="227">
        <f>SUM(F9:F36)</f>
        <v>9067.104</v>
      </c>
      <c r="G8" s="226">
        <f>SUM(G9:G36)</f>
        <v>1075.9270000000001</v>
      </c>
      <c r="H8" s="226">
        <f aca="true" t="shared" si="2" ref="H8:H36">G8+F8</f>
        <v>10143.030999999999</v>
      </c>
      <c r="I8" s="225">
        <f aca="true" t="shared" si="3" ref="I8:I24">(D8/H8-1)*100</f>
        <v>-2.4756505230044135</v>
      </c>
      <c r="J8" s="227">
        <f>SUM(J9:J36)</f>
        <v>17414.611999999997</v>
      </c>
      <c r="K8" s="226">
        <f>SUM(K9:K36)</f>
        <v>1493.2880000000005</v>
      </c>
      <c r="L8" s="226">
        <f aca="true" t="shared" si="4" ref="L8:L36">K8+J8</f>
        <v>18907.899999999998</v>
      </c>
      <c r="M8" s="228">
        <f aca="true" t="shared" si="5" ref="M8:M36">(L8/$L$8)</f>
        <v>1</v>
      </c>
      <c r="N8" s="227">
        <f>SUM(N9:N36)</f>
        <v>17157.341999999997</v>
      </c>
      <c r="O8" s="226">
        <f>SUM(O9:O36)</f>
        <v>1660.5860000000002</v>
      </c>
      <c r="P8" s="226">
        <f aca="true" t="shared" si="6" ref="P8:P36">O8+N8</f>
        <v>18817.927999999996</v>
      </c>
      <c r="Q8" s="225">
        <f aca="true" t="shared" si="7" ref="Q8:Q24">(L8/P8-1)*100</f>
        <v>0.47811852612040795</v>
      </c>
    </row>
    <row r="9" spans="1:17" s="197" customFormat="1" ht="16.5" customHeight="1" thickTop="1">
      <c r="A9" s="209" t="s">
        <v>70</v>
      </c>
      <c r="B9" s="206">
        <v>2706.2470000000003</v>
      </c>
      <c r="C9" s="205">
        <v>0</v>
      </c>
      <c r="D9" s="205">
        <f t="shared" si="0"/>
        <v>2706.2470000000003</v>
      </c>
      <c r="E9" s="207">
        <f t="shared" si="1"/>
        <v>0.27358143131897994</v>
      </c>
      <c r="F9" s="206">
        <v>1965.245</v>
      </c>
      <c r="G9" s="205">
        <v>95.24000000000001</v>
      </c>
      <c r="H9" s="205">
        <f t="shared" si="2"/>
        <v>2060.4849999999997</v>
      </c>
      <c r="I9" s="208">
        <f t="shared" si="3"/>
        <v>31.340291242110506</v>
      </c>
      <c r="J9" s="206">
        <v>4985.361999999998</v>
      </c>
      <c r="K9" s="205">
        <v>138.17300000000003</v>
      </c>
      <c r="L9" s="205">
        <f t="shared" si="4"/>
        <v>5123.534999999998</v>
      </c>
      <c r="M9" s="207">
        <f t="shared" si="5"/>
        <v>0.27097324398796263</v>
      </c>
      <c r="N9" s="206">
        <v>3676.225</v>
      </c>
      <c r="O9" s="205">
        <v>139.594</v>
      </c>
      <c r="P9" s="205">
        <f t="shared" si="6"/>
        <v>3815.819</v>
      </c>
      <c r="Q9" s="204">
        <f t="shared" si="7"/>
        <v>34.27091274507512</v>
      </c>
    </row>
    <row r="10" spans="1:17" s="197" customFormat="1" ht="16.5" customHeight="1">
      <c r="A10" s="209" t="s">
        <v>87</v>
      </c>
      <c r="B10" s="206">
        <v>2143.4389999999994</v>
      </c>
      <c r="C10" s="205">
        <v>0</v>
      </c>
      <c r="D10" s="205">
        <f t="shared" si="0"/>
        <v>2143.4389999999994</v>
      </c>
      <c r="E10" s="207">
        <f t="shared" si="1"/>
        <v>0.21668573103819525</v>
      </c>
      <c r="F10" s="206">
        <v>1402.179</v>
      </c>
      <c r="G10" s="205"/>
      <c r="H10" s="205">
        <f t="shared" si="2"/>
        <v>1402.179</v>
      </c>
      <c r="I10" s="208">
        <f t="shared" si="3"/>
        <v>52.864862474762454</v>
      </c>
      <c r="J10" s="206">
        <v>4295.888000000001</v>
      </c>
      <c r="K10" s="205"/>
      <c r="L10" s="205">
        <f t="shared" si="4"/>
        <v>4295.888000000001</v>
      </c>
      <c r="M10" s="207">
        <f t="shared" si="5"/>
        <v>0.22720069388985564</v>
      </c>
      <c r="N10" s="206">
        <v>2831.7160000000003</v>
      </c>
      <c r="O10" s="205"/>
      <c r="P10" s="205">
        <f t="shared" si="6"/>
        <v>2831.7160000000003</v>
      </c>
      <c r="Q10" s="204">
        <f t="shared" si="7"/>
        <v>51.70617392422123</v>
      </c>
    </row>
    <row r="11" spans="1:17" s="197" customFormat="1" ht="16.5" customHeight="1">
      <c r="A11" s="209" t="s">
        <v>86</v>
      </c>
      <c r="B11" s="206">
        <v>1163.536</v>
      </c>
      <c r="C11" s="205">
        <v>0</v>
      </c>
      <c r="D11" s="205">
        <f t="shared" si="0"/>
        <v>1163.536</v>
      </c>
      <c r="E11" s="207">
        <f t="shared" si="1"/>
        <v>0.11762483035405143</v>
      </c>
      <c r="F11" s="206">
        <v>707.623</v>
      </c>
      <c r="G11" s="205"/>
      <c r="H11" s="205">
        <f t="shared" si="2"/>
        <v>707.623</v>
      </c>
      <c r="I11" s="208">
        <f t="shared" si="3"/>
        <v>64.42879895085376</v>
      </c>
      <c r="J11" s="206">
        <v>2337.858</v>
      </c>
      <c r="K11" s="205"/>
      <c r="L11" s="205">
        <f t="shared" si="4"/>
        <v>2337.858</v>
      </c>
      <c r="M11" s="207">
        <f t="shared" si="5"/>
        <v>0.12364450838009512</v>
      </c>
      <c r="N11" s="206">
        <v>1190.332</v>
      </c>
      <c r="O11" s="205"/>
      <c r="P11" s="205">
        <f t="shared" si="6"/>
        <v>1190.332</v>
      </c>
      <c r="Q11" s="204">
        <f t="shared" si="7"/>
        <v>96.40386043557596</v>
      </c>
    </row>
    <row r="12" spans="1:17" s="197" customFormat="1" ht="16.5" customHeight="1">
      <c r="A12" s="209" t="s">
        <v>68</v>
      </c>
      <c r="B12" s="206">
        <v>971.4319999999999</v>
      </c>
      <c r="C12" s="205">
        <v>0</v>
      </c>
      <c r="D12" s="205">
        <f t="shared" si="0"/>
        <v>971.4319999999999</v>
      </c>
      <c r="E12" s="207">
        <f t="shared" si="1"/>
        <v>0.09820454562686232</v>
      </c>
      <c r="F12" s="206">
        <v>916.6400000000001</v>
      </c>
      <c r="G12" s="205">
        <v>3.592</v>
      </c>
      <c r="H12" s="205">
        <f t="shared" si="2"/>
        <v>920.2320000000001</v>
      </c>
      <c r="I12" s="208">
        <f t="shared" si="3"/>
        <v>5.56381434247013</v>
      </c>
      <c r="J12" s="206">
        <v>1970.5600000000002</v>
      </c>
      <c r="K12" s="205"/>
      <c r="L12" s="205">
        <f t="shared" si="4"/>
        <v>1970.5600000000002</v>
      </c>
      <c r="M12" s="207">
        <f t="shared" si="5"/>
        <v>0.10421887147700169</v>
      </c>
      <c r="N12" s="206">
        <v>1903.1660000000002</v>
      </c>
      <c r="O12" s="205">
        <v>4.47</v>
      </c>
      <c r="P12" s="205">
        <f t="shared" si="6"/>
        <v>1907.6360000000002</v>
      </c>
      <c r="Q12" s="204">
        <f t="shared" si="7"/>
        <v>3.2985328437920014</v>
      </c>
    </row>
    <row r="13" spans="1:17" s="197" customFormat="1" ht="16.5" customHeight="1">
      <c r="A13" s="209" t="s">
        <v>85</v>
      </c>
      <c r="B13" s="206">
        <v>800.679</v>
      </c>
      <c r="C13" s="205">
        <v>0</v>
      </c>
      <c r="D13" s="205">
        <f t="shared" si="0"/>
        <v>800.679</v>
      </c>
      <c r="E13" s="207">
        <f t="shared" si="1"/>
        <v>0.08094268810165868</v>
      </c>
      <c r="F13" s="206">
        <v>856.391</v>
      </c>
      <c r="G13" s="205"/>
      <c r="H13" s="205">
        <f t="shared" si="2"/>
        <v>856.391</v>
      </c>
      <c r="I13" s="208">
        <f t="shared" si="3"/>
        <v>-6.505439688179814</v>
      </c>
      <c r="J13" s="206">
        <v>1115.1270000000002</v>
      </c>
      <c r="K13" s="205"/>
      <c r="L13" s="205">
        <f t="shared" si="4"/>
        <v>1115.1270000000002</v>
      </c>
      <c r="M13" s="207">
        <f t="shared" si="5"/>
        <v>0.058976776902776105</v>
      </c>
      <c r="N13" s="206">
        <v>1385.199</v>
      </c>
      <c r="O13" s="205"/>
      <c r="P13" s="205">
        <f t="shared" si="6"/>
        <v>1385.199</v>
      </c>
      <c r="Q13" s="204">
        <f t="shared" si="7"/>
        <v>-19.49698202207768</v>
      </c>
    </row>
    <row r="14" spans="1:17" s="197" customFormat="1" ht="16.5" customHeight="1">
      <c r="A14" s="209" t="s">
        <v>69</v>
      </c>
      <c r="B14" s="206">
        <v>569.8449999999985</v>
      </c>
      <c r="C14" s="205">
        <v>0</v>
      </c>
      <c r="D14" s="205">
        <f t="shared" si="0"/>
        <v>569.8449999999985</v>
      </c>
      <c r="E14" s="207">
        <f t="shared" si="1"/>
        <v>0.0576070886101541</v>
      </c>
      <c r="F14" s="206">
        <v>571.1389999999996</v>
      </c>
      <c r="G14" s="205"/>
      <c r="H14" s="205">
        <f t="shared" si="2"/>
        <v>571.1389999999996</v>
      </c>
      <c r="I14" s="208">
        <f t="shared" si="3"/>
        <v>-0.2265648117185104</v>
      </c>
      <c r="J14" s="206">
        <v>1006.0729999999976</v>
      </c>
      <c r="K14" s="205"/>
      <c r="L14" s="205">
        <f t="shared" si="4"/>
        <v>1006.0729999999976</v>
      </c>
      <c r="M14" s="207">
        <f t="shared" si="5"/>
        <v>0.053209134806086224</v>
      </c>
      <c r="N14" s="206">
        <v>1051.789999999997</v>
      </c>
      <c r="O14" s="205"/>
      <c r="P14" s="205">
        <f t="shared" si="6"/>
        <v>1051.789999999997</v>
      </c>
      <c r="Q14" s="204">
        <f t="shared" si="7"/>
        <v>-4.346590098783931</v>
      </c>
    </row>
    <row r="15" spans="1:17" s="197" customFormat="1" ht="16.5" customHeight="1">
      <c r="A15" s="209" t="s">
        <v>64</v>
      </c>
      <c r="B15" s="206">
        <v>0</v>
      </c>
      <c r="C15" s="205">
        <v>356.11800000000017</v>
      </c>
      <c r="D15" s="205">
        <f t="shared" si="0"/>
        <v>356.11800000000017</v>
      </c>
      <c r="E15" s="207">
        <f t="shared" si="1"/>
        <v>0.03600087950525304</v>
      </c>
      <c r="F15" s="206"/>
      <c r="G15" s="205">
        <v>130.20600000000005</v>
      </c>
      <c r="H15" s="205">
        <f t="shared" si="2"/>
        <v>130.20600000000005</v>
      </c>
      <c r="I15" s="208">
        <f t="shared" si="3"/>
        <v>173.50352518317132</v>
      </c>
      <c r="J15" s="206"/>
      <c r="K15" s="205">
        <v>670.0220000000003</v>
      </c>
      <c r="L15" s="205">
        <f t="shared" si="4"/>
        <v>670.0220000000003</v>
      </c>
      <c r="M15" s="207">
        <f t="shared" si="5"/>
        <v>0.03543608756128393</v>
      </c>
      <c r="N15" s="206"/>
      <c r="O15" s="205">
        <v>272.5160000000001</v>
      </c>
      <c r="P15" s="205">
        <f t="shared" si="6"/>
        <v>272.5160000000001</v>
      </c>
      <c r="Q15" s="204">
        <f t="shared" si="7"/>
        <v>145.8651969058698</v>
      </c>
    </row>
    <row r="16" spans="1:17" s="197" customFormat="1" ht="16.5" customHeight="1">
      <c r="A16" s="209" t="s">
        <v>59</v>
      </c>
      <c r="B16" s="206">
        <v>266.64200000000005</v>
      </c>
      <c r="C16" s="205">
        <v>0</v>
      </c>
      <c r="D16" s="205">
        <f t="shared" si="0"/>
        <v>266.64200000000005</v>
      </c>
      <c r="E16" s="207">
        <f t="shared" si="1"/>
        <v>0.026955521801873758</v>
      </c>
      <c r="F16" s="206">
        <v>322.9240000000001</v>
      </c>
      <c r="G16" s="205"/>
      <c r="H16" s="205">
        <f t="shared" si="2"/>
        <v>322.9240000000001</v>
      </c>
      <c r="I16" s="208">
        <f t="shared" si="3"/>
        <v>-17.428868712142798</v>
      </c>
      <c r="J16" s="206">
        <v>548.1720000000003</v>
      </c>
      <c r="K16" s="205"/>
      <c r="L16" s="205">
        <f t="shared" si="4"/>
        <v>548.1720000000003</v>
      </c>
      <c r="M16" s="207">
        <f t="shared" si="5"/>
        <v>0.028991691303635006</v>
      </c>
      <c r="N16" s="206">
        <v>457.124</v>
      </c>
      <c r="O16" s="205"/>
      <c r="P16" s="205">
        <f t="shared" si="6"/>
        <v>457.124</v>
      </c>
      <c r="Q16" s="204">
        <f t="shared" si="7"/>
        <v>19.91757159982854</v>
      </c>
    </row>
    <row r="17" spans="1:17" s="197" customFormat="1" ht="16.5" customHeight="1">
      <c r="A17" s="209" t="s">
        <v>84</v>
      </c>
      <c r="B17" s="206">
        <v>163.304</v>
      </c>
      <c r="C17" s="205">
        <v>0</v>
      </c>
      <c r="D17" s="205">
        <f t="shared" si="0"/>
        <v>163.304</v>
      </c>
      <c r="E17" s="207">
        <f t="shared" si="1"/>
        <v>0.016508819062012705</v>
      </c>
      <c r="F17" s="206">
        <v>231.70000000000002</v>
      </c>
      <c r="G17" s="205"/>
      <c r="H17" s="205">
        <f t="shared" si="2"/>
        <v>231.70000000000002</v>
      </c>
      <c r="I17" s="208">
        <f t="shared" si="3"/>
        <v>-29.51920586965905</v>
      </c>
      <c r="J17" s="206">
        <v>350.5940000000001</v>
      </c>
      <c r="K17" s="205"/>
      <c r="L17" s="205">
        <f t="shared" si="4"/>
        <v>350.5940000000001</v>
      </c>
      <c r="M17" s="207">
        <f t="shared" si="5"/>
        <v>0.01854219664796197</v>
      </c>
      <c r="N17" s="206">
        <v>592.6399999999999</v>
      </c>
      <c r="O17" s="205"/>
      <c r="P17" s="205">
        <f t="shared" si="6"/>
        <v>592.6399999999999</v>
      </c>
      <c r="Q17" s="204">
        <f t="shared" si="7"/>
        <v>-40.84199514038874</v>
      </c>
    </row>
    <row r="18" spans="1:17" s="197" customFormat="1" ht="16.5" customHeight="1">
      <c r="A18" s="209" t="s">
        <v>83</v>
      </c>
      <c r="B18" s="206">
        <v>158.89999999999998</v>
      </c>
      <c r="C18" s="205">
        <v>0</v>
      </c>
      <c r="D18" s="205">
        <f t="shared" si="0"/>
        <v>158.89999999999998</v>
      </c>
      <c r="E18" s="207">
        <f t="shared" si="1"/>
        <v>0.016063607437379477</v>
      </c>
      <c r="F18" s="206">
        <v>104.8</v>
      </c>
      <c r="G18" s="205"/>
      <c r="H18" s="205">
        <f t="shared" si="2"/>
        <v>104.8</v>
      </c>
      <c r="I18" s="208">
        <f t="shared" si="3"/>
        <v>51.62213740458013</v>
      </c>
      <c r="J18" s="206">
        <v>282.1</v>
      </c>
      <c r="K18" s="205"/>
      <c r="L18" s="205">
        <f t="shared" si="4"/>
        <v>282.1</v>
      </c>
      <c r="M18" s="207">
        <f t="shared" si="5"/>
        <v>0.014919689653531066</v>
      </c>
      <c r="N18" s="206">
        <v>292.4000000000001</v>
      </c>
      <c r="O18" s="205"/>
      <c r="P18" s="205">
        <f t="shared" si="6"/>
        <v>292.4000000000001</v>
      </c>
      <c r="Q18" s="204">
        <f t="shared" si="7"/>
        <v>-3.5225718194254685</v>
      </c>
    </row>
    <row r="19" spans="1:17" s="197" customFormat="1" ht="16.5" customHeight="1">
      <c r="A19" s="209" t="s">
        <v>82</v>
      </c>
      <c r="B19" s="206">
        <v>107.6</v>
      </c>
      <c r="C19" s="205">
        <v>0</v>
      </c>
      <c r="D19" s="205">
        <f t="shared" si="0"/>
        <v>107.6</v>
      </c>
      <c r="E19" s="207">
        <f t="shared" si="1"/>
        <v>0.010877559221284028</v>
      </c>
      <c r="F19" s="206">
        <v>213.935</v>
      </c>
      <c r="G19" s="205"/>
      <c r="H19" s="205">
        <f t="shared" si="2"/>
        <v>213.935</v>
      </c>
      <c r="I19" s="208">
        <f t="shared" si="3"/>
        <v>-49.70434945193634</v>
      </c>
      <c r="J19" s="206">
        <v>217.343</v>
      </c>
      <c r="K19" s="205"/>
      <c r="L19" s="205">
        <f t="shared" si="4"/>
        <v>217.343</v>
      </c>
      <c r="M19" s="207">
        <f t="shared" si="5"/>
        <v>0.011494824914453748</v>
      </c>
      <c r="N19" s="206">
        <v>439.247</v>
      </c>
      <c r="O19" s="205"/>
      <c r="P19" s="205">
        <f t="shared" si="6"/>
        <v>439.247</v>
      </c>
      <c r="Q19" s="204">
        <f t="shared" si="7"/>
        <v>-50.51918396710735</v>
      </c>
    </row>
    <row r="20" spans="1:17" s="197" customFormat="1" ht="16.5" customHeight="1">
      <c r="A20" s="209" t="s">
        <v>67</v>
      </c>
      <c r="B20" s="206">
        <v>70.46700000000003</v>
      </c>
      <c r="C20" s="205">
        <v>8.177999999999999</v>
      </c>
      <c r="D20" s="205">
        <f t="shared" si="0"/>
        <v>78.64500000000002</v>
      </c>
      <c r="E20" s="207">
        <f t="shared" si="1"/>
        <v>0.00795042420964575</v>
      </c>
      <c r="F20" s="206">
        <v>202.99799999999996</v>
      </c>
      <c r="G20" s="205">
        <v>3.8489999999999998</v>
      </c>
      <c r="H20" s="205">
        <f t="shared" si="2"/>
        <v>206.84699999999995</v>
      </c>
      <c r="I20" s="208">
        <f t="shared" si="3"/>
        <v>-61.97914400498917</v>
      </c>
      <c r="J20" s="206">
        <v>216.39500000000004</v>
      </c>
      <c r="K20" s="205">
        <v>16.061999999999998</v>
      </c>
      <c r="L20" s="205">
        <f t="shared" si="4"/>
        <v>232.45700000000005</v>
      </c>
      <c r="M20" s="207">
        <f t="shared" si="5"/>
        <v>0.012294173334955234</v>
      </c>
      <c r="N20" s="206">
        <v>396.3590000000002</v>
      </c>
      <c r="O20" s="205">
        <v>10.979</v>
      </c>
      <c r="P20" s="205">
        <f t="shared" si="6"/>
        <v>407.3380000000002</v>
      </c>
      <c r="Q20" s="204">
        <f t="shared" si="7"/>
        <v>-42.93265052609874</v>
      </c>
    </row>
    <row r="21" spans="1:17" s="197" customFormat="1" ht="16.5" customHeight="1">
      <c r="A21" s="209" t="s">
        <v>55</v>
      </c>
      <c r="B21" s="206">
        <v>0</v>
      </c>
      <c r="C21" s="205">
        <v>55.95000000000001</v>
      </c>
      <c r="D21" s="205">
        <f t="shared" si="0"/>
        <v>55.95000000000001</v>
      </c>
      <c r="E21" s="207">
        <f t="shared" si="1"/>
        <v>0.005656128609952058</v>
      </c>
      <c r="F21" s="206"/>
      <c r="G21" s="205">
        <v>56.760000000000005</v>
      </c>
      <c r="H21" s="205">
        <f t="shared" si="2"/>
        <v>56.760000000000005</v>
      </c>
      <c r="I21" s="208">
        <f t="shared" si="3"/>
        <v>-1.4270613107822294</v>
      </c>
      <c r="J21" s="206"/>
      <c r="K21" s="205">
        <v>100.40000000000002</v>
      </c>
      <c r="L21" s="205">
        <f t="shared" si="4"/>
        <v>100.40000000000002</v>
      </c>
      <c r="M21" s="207">
        <f t="shared" si="5"/>
        <v>0.005309949809338955</v>
      </c>
      <c r="N21" s="206"/>
      <c r="O21" s="205">
        <v>112.61999999999999</v>
      </c>
      <c r="P21" s="205">
        <f t="shared" si="6"/>
        <v>112.61999999999999</v>
      </c>
      <c r="Q21" s="204">
        <f t="shared" si="7"/>
        <v>-10.850648197478218</v>
      </c>
    </row>
    <row r="22" spans="1:17" s="197" customFormat="1" ht="16.5" customHeight="1">
      <c r="A22" s="209" t="s">
        <v>65</v>
      </c>
      <c r="B22" s="206">
        <v>48.22400000000001</v>
      </c>
      <c r="C22" s="205">
        <v>1.271</v>
      </c>
      <c r="D22" s="205">
        <f t="shared" si="0"/>
        <v>49.49500000000001</v>
      </c>
      <c r="E22" s="207">
        <f t="shared" si="1"/>
        <v>0.005003576149232835</v>
      </c>
      <c r="F22" s="206">
        <v>46.627999999999986</v>
      </c>
      <c r="G22" s="205">
        <v>0.527</v>
      </c>
      <c r="H22" s="205">
        <f t="shared" si="2"/>
        <v>47.15499999999999</v>
      </c>
      <c r="I22" s="208">
        <f t="shared" si="3"/>
        <v>4.962358180468729</v>
      </c>
      <c r="J22" s="206">
        <v>88.29699999999997</v>
      </c>
      <c r="K22" s="205">
        <v>1.881</v>
      </c>
      <c r="L22" s="205">
        <f t="shared" si="4"/>
        <v>90.17799999999997</v>
      </c>
      <c r="M22" s="207">
        <f t="shared" si="5"/>
        <v>0.004769329222176972</v>
      </c>
      <c r="N22" s="206">
        <v>90.53499999999998</v>
      </c>
      <c r="O22" s="205">
        <v>0.57</v>
      </c>
      <c r="P22" s="205">
        <f t="shared" si="6"/>
        <v>91.10499999999998</v>
      </c>
      <c r="Q22" s="204">
        <f t="shared" si="7"/>
        <v>-1.017507271829221</v>
      </c>
    </row>
    <row r="23" spans="1:17" s="197" customFormat="1" ht="16.5" customHeight="1">
      <c r="A23" s="209" t="s">
        <v>53</v>
      </c>
      <c r="B23" s="206">
        <v>0</v>
      </c>
      <c r="C23" s="205">
        <v>39.089999999999996</v>
      </c>
      <c r="D23" s="205">
        <f t="shared" si="0"/>
        <v>39.089999999999996</v>
      </c>
      <c r="E23" s="207">
        <f t="shared" si="1"/>
        <v>0.003951708085130043</v>
      </c>
      <c r="F23" s="206"/>
      <c r="G23" s="205">
        <v>52.16600000000002</v>
      </c>
      <c r="H23" s="205">
        <f t="shared" si="2"/>
        <v>52.16600000000002</v>
      </c>
      <c r="I23" s="208">
        <f t="shared" si="3"/>
        <v>-25.066135030479654</v>
      </c>
      <c r="J23" s="206"/>
      <c r="K23" s="205">
        <v>66.96399999999998</v>
      </c>
      <c r="L23" s="205">
        <f t="shared" si="4"/>
        <v>66.96399999999998</v>
      </c>
      <c r="M23" s="207">
        <f t="shared" si="5"/>
        <v>0.003541588436579419</v>
      </c>
      <c r="N23" s="206"/>
      <c r="O23" s="205">
        <v>52.16600000000002</v>
      </c>
      <c r="P23" s="205">
        <f t="shared" si="6"/>
        <v>52.16600000000002</v>
      </c>
      <c r="Q23" s="204">
        <f t="shared" si="7"/>
        <v>28.36713568224507</v>
      </c>
    </row>
    <row r="24" spans="1:17" s="197" customFormat="1" ht="16.5" customHeight="1">
      <c r="A24" s="209" t="s">
        <v>61</v>
      </c>
      <c r="B24" s="206">
        <v>0</v>
      </c>
      <c r="C24" s="205">
        <v>34.876999999999995</v>
      </c>
      <c r="D24" s="205">
        <f t="shared" si="0"/>
        <v>34.876999999999995</v>
      </c>
      <c r="E24" s="207">
        <f t="shared" si="1"/>
        <v>0.0035258051390401764</v>
      </c>
      <c r="F24" s="206"/>
      <c r="G24" s="205">
        <v>32.778</v>
      </c>
      <c r="H24" s="205">
        <f t="shared" si="2"/>
        <v>32.778</v>
      </c>
      <c r="I24" s="208">
        <f t="shared" si="3"/>
        <v>6.403685398743053</v>
      </c>
      <c r="J24" s="206"/>
      <c r="K24" s="205">
        <v>63.516</v>
      </c>
      <c r="L24" s="205">
        <f t="shared" si="4"/>
        <v>63.516</v>
      </c>
      <c r="M24" s="207">
        <f t="shared" si="5"/>
        <v>0.0033592307977088945</v>
      </c>
      <c r="N24" s="206"/>
      <c r="O24" s="205">
        <v>67.69200000000001</v>
      </c>
      <c r="P24" s="205">
        <f t="shared" si="6"/>
        <v>67.69200000000001</v>
      </c>
      <c r="Q24" s="204">
        <f t="shared" si="7"/>
        <v>-6.169118950540698</v>
      </c>
    </row>
    <row r="25" spans="1:17" s="197" customFormat="1" ht="16.5" customHeight="1">
      <c r="A25" s="209" t="s">
        <v>62</v>
      </c>
      <c r="B25" s="206">
        <v>0</v>
      </c>
      <c r="C25" s="205">
        <v>30.069000000000003</v>
      </c>
      <c r="D25" s="205">
        <f t="shared" si="0"/>
        <v>30.069000000000003</v>
      </c>
      <c r="E25" s="207">
        <f t="shared" si="1"/>
        <v>0.0030397521210482293</v>
      </c>
      <c r="F25" s="206"/>
      <c r="G25" s="205"/>
      <c r="H25" s="205">
        <f t="shared" si="2"/>
        <v>0</v>
      </c>
      <c r="I25" s="208"/>
      <c r="J25" s="206"/>
      <c r="K25" s="205">
        <v>56.943999999999996</v>
      </c>
      <c r="L25" s="205">
        <f t="shared" si="4"/>
        <v>56.943999999999996</v>
      </c>
      <c r="M25" s="207">
        <f t="shared" si="5"/>
        <v>0.003011651214571687</v>
      </c>
      <c r="N25" s="206"/>
      <c r="O25" s="205"/>
      <c r="P25" s="205">
        <f t="shared" si="6"/>
        <v>0</v>
      </c>
      <c r="Q25" s="204"/>
    </row>
    <row r="26" spans="1:17" s="197" customFormat="1" ht="16.5" customHeight="1">
      <c r="A26" s="209" t="s">
        <v>54</v>
      </c>
      <c r="B26" s="206">
        <v>0</v>
      </c>
      <c r="C26" s="205">
        <v>25.463999999999995</v>
      </c>
      <c r="D26" s="205">
        <f t="shared" si="0"/>
        <v>25.463999999999995</v>
      </c>
      <c r="E26" s="207">
        <f t="shared" si="1"/>
        <v>0.0025742208922934612</v>
      </c>
      <c r="F26" s="206"/>
      <c r="G26" s="205"/>
      <c r="H26" s="205">
        <f t="shared" si="2"/>
        <v>0</v>
      </c>
      <c r="I26" s="208"/>
      <c r="J26" s="206"/>
      <c r="K26" s="205">
        <v>46.721000000000025</v>
      </c>
      <c r="L26" s="205">
        <f t="shared" si="4"/>
        <v>46.721000000000025</v>
      </c>
      <c r="M26" s="207">
        <f t="shared" si="5"/>
        <v>0.0024709777394634003</v>
      </c>
      <c r="N26" s="206"/>
      <c r="O26" s="205"/>
      <c r="P26" s="205">
        <f t="shared" si="6"/>
        <v>0</v>
      </c>
      <c r="Q26" s="204"/>
    </row>
    <row r="27" spans="1:17" s="197" customFormat="1" ht="16.5" customHeight="1">
      <c r="A27" s="209" t="s">
        <v>42</v>
      </c>
      <c r="B27" s="206">
        <v>0</v>
      </c>
      <c r="C27" s="205">
        <v>15.950999999999997</v>
      </c>
      <c r="D27" s="205">
        <f t="shared" si="0"/>
        <v>15.950999999999997</v>
      </c>
      <c r="E27" s="207">
        <f t="shared" si="1"/>
        <v>0.0016125273897648839</v>
      </c>
      <c r="F27" s="206"/>
      <c r="G27" s="205">
        <v>46.35999999999999</v>
      </c>
      <c r="H27" s="205">
        <f t="shared" si="2"/>
        <v>46.35999999999999</v>
      </c>
      <c r="I27" s="208">
        <f>(D27/H27-1)*100</f>
        <v>-65.59318377911994</v>
      </c>
      <c r="J27" s="206"/>
      <c r="K27" s="205">
        <v>38.898999999999994</v>
      </c>
      <c r="L27" s="205">
        <f t="shared" si="4"/>
        <v>38.898999999999994</v>
      </c>
      <c r="M27" s="207">
        <f t="shared" si="5"/>
        <v>0.0020572882234409953</v>
      </c>
      <c r="N27" s="206"/>
      <c r="O27" s="205">
        <v>94.34500000000006</v>
      </c>
      <c r="P27" s="205">
        <f t="shared" si="6"/>
        <v>94.34500000000006</v>
      </c>
      <c r="Q27" s="204">
        <f>(L27/P27-1)*100</f>
        <v>-58.76941014362185</v>
      </c>
    </row>
    <row r="28" spans="1:17" s="197" customFormat="1" ht="16.5" customHeight="1">
      <c r="A28" s="209" t="s">
        <v>56</v>
      </c>
      <c r="B28" s="206">
        <v>0</v>
      </c>
      <c r="C28" s="205">
        <v>14.984000000000005</v>
      </c>
      <c r="D28" s="205">
        <f t="shared" si="0"/>
        <v>14.984000000000005</v>
      </c>
      <c r="E28" s="207">
        <f t="shared" si="1"/>
        <v>0.0015147708863542744</v>
      </c>
      <c r="F28" s="206"/>
      <c r="G28" s="205">
        <v>5.922999999999996</v>
      </c>
      <c r="H28" s="205">
        <f t="shared" si="2"/>
        <v>5.922999999999996</v>
      </c>
      <c r="I28" s="208">
        <f>(D28/H28-1)*100</f>
        <v>152.97990882998508</v>
      </c>
      <c r="J28" s="206"/>
      <c r="K28" s="205">
        <v>23.921999999999997</v>
      </c>
      <c r="L28" s="205">
        <f t="shared" si="4"/>
        <v>23.921999999999997</v>
      </c>
      <c r="M28" s="207">
        <f t="shared" si="5"/>
        <v>0.0012651854515837294</v>
      </c>
      <c r="N28" s="206"/>
      <c r="O28" s="205">
        <v>21.118000000000016</v>
      </c>
      <c r="P28" s="205">
        <f t="shared" si="6"/>
        <v>21.118000000000016</v>
      </c>
      <c r="Q28" s="204">
        <f>(L28/P28-1)*100</f>
        <v>13.277772516336682</v>
      </c>
    </row>
    <row r="29" spans="1:17" s="197" customFormat="1" ht="16.5" customHeight="1">
      <c r="A29" s="209" t="s">
        <v>57</v>
      </c>
      <c r="B29" s="206">
        <v>0</v>
      </c>
      <c r="C29" s="205">
        <v>14.812999999999999</v>
      </c>
      <c r="D29" s="205">
        <f t="shared" si="0"/>
        <v>14.812999999999999</v>
      </c>
      <c r="E29" s="207">
        <f t="shared" si="1"/>
        <v>0.001497484058967289</v>
      </c>
      <c r="F29" s="206"/>
      <c r="G29" s="205">
        <v>15.683</v>
      </c>
      <c r="H29" s="205">
        <f t="shared" si="2"/>
        <v>15.683</v>
      </c>
      <c r="I29" s="208">
        <f>(D29/H29-1)*100</f>
        <v>-5.5474080214244825</v>
      </c>
      <c r="J29" s="206"/>
      <c r="K29" s="205">
        <v>28.764999999999983</v>
      </c>
      <c r="L29" s="205">
        <f t="shared" si="4"/>
        <v>28.764999999999983</v>
      </c>
      <c r="M29" s="207">
        <f t="shared" si="5"/>
        <v>0.0015213217755541328</v>
      </c>
      <c r="N29" s="206"/>
      <c r="O29" s="205">
        <v>30.570000000000004</v>
      </c>
      <c r="P29" s="205">
        <f t="shared" si="6"/>
        <v>30.570000000000004</v>
      </c>
      <c r="Q29" s="204">
        <f>(L29/P29-1)*100</f>
        <v>-5.904481517828009</v>
      </c>
    </row>
    <row r="30" spans="1:17" s="197" customFormat="1" ht="16.5" customHeight="1">
      <c r="A30" s="209" t="s">
        <v>45</v>
      </c>
      <c r="B30" s="206">
        <v>0</v>
      </c>
      <c r="C30" s="205">
        <v>9.915999999999997</v>
      </c>
      <c r="D30" s="205">
        <f t="shared" si="0"/>
        <v>9.915999999999997</v>
      </c>
      <c r="E30" s="207">
        <f t="shared" si="1"/>
        <v>0.001002433803329483</v>
      </c>
      <c r="F30" s="206"/>
      <c r="G30" s="205">
        <v>5.994</v>
      </c>
      <c r="H30" s="205">
        <f t="shared" si="2"/>
        <v>5.994</v>
      </c>
      <c r="I30" s="208">
        <f>(D30/H30-1)*100</f>
        <v>65.43209876543206</v>
      </c>
      <c r="J30" s="206"/>
      <c r="K30" s="205">
        <v>10.735999999999999</v>
      </c>
      <c r="L30" s="205">
        <f t="shared" si="4"/>
        <v>10.735999999999999</v>
      </c>
      <c r="M30" s="207">
        <f t="shared" si="5"/>
        <v>0.0005678049915643726</v>
      </c>
      <c r="N30" s="206"/>
      <c r="O30" s="205">
        <v>10.707000000000003</v>
      </c>
      <c r="P30" s="205">
        <f t="shared" si="6"/>
        <v>10.707000000000003</v>
      </c>
      <c r="Q30" s="204">
        <f>(L30/P30-1)*100</f>
        <v>0.27085084524138825</v>
      </c>
    </row>
    <row r="31" spans="1:17" s="197" customFormat="1" ht="16.5" customHeight="1">
      <c r="A31" s="209" t="s">
        <v>48</v>
      </c>
      <c r="B31" s="206">
        <v>0</v>
      </c>
      <c r="C31" s="205">
        <v>9.883000000000001</v>
      </c>
      <c r="D31" s="205">
        <f t="shared" si="0"/>
        <v>9.883000000000001</v>
      </c>
      <c r="E31" s="207">
        <f t="shared" si="1"/>
        <v>0.000999097748921469</v>
      </c>
      <c r="F31" s="206"/>
      <c r="G31" s="205"/>
      <c r="H31" s="205">
        <f t="shared" si="2"/>
        <v>0</v>
      </c>
      <c r="I31" s="208"/>
      <c r="J31" s="206"/>
      <c r="K31" s="205">
        <v>18.323000000000004</v>
      </c>
      <c r="L31" s="205">
        <f t="shared" si="4"/>
        <v>18.323000000000004</v>
      </c>
      <c r="M31" s="207">
        <f t="shared" si="5"/>
        <v>0.0009690658402043594</v>
      </c>
      <c r="N31" s="206"/>
      <c r="O31" s="205"/>
      <c r="P31" s="205">
        <f t="shared" si="6"/>
        <v>0</v>
      </c>
      <c r="Q31" s="204"/>
    </row>
    <row r="32" spans="1:17" s="197" customFormat="1" ht="16.5" customHeight="1">
      <c r="A32" s="209" t="s">
        <v>63</v>
      </c>
      <c r="B32" s="206">
        <v>0</v>
      </c>
      <c r="C32" s="205">
        <v>8.5</v>
      </c>
      <c r="D32" s="205">
        <f t="shared" si="0"/>
        <v>8.5</v>
      </c>
      <c r="E32" s="207">
        <f t="shared" si="1"/>
        <v>0.0008592867414583108</v>
      </c>
      <c r="F32" s="206"/>
      <c r="G32" s="205">
        <v>7.8</v>
      </c>
      <c r="H32" s="205">
        <f t="shared" si="2"/>
        <v>7.8</v>
      </c>
      <c r="I32" s="208">
        <f>(D32/H32-1)*100</f>
        <v>8.974358974358987</v>
      </c>
      <c r="J32" s="206"/>
      <c r="K32" s="205">
        <v>8.58</v>
      </c>
      <c r="L32" s="205">
        <f t="shared" si="4"/>
        <v>8.58</v>
      </c>
      <c r="M32" s="207">
        <f t="shared" si="5"/>
        <v>0.0004537785793239863</v>
      </c>
      <c r="N32" s="206"/>
      <c r="O32" s="205">
        <v>8</v>
      </c>
      <c r="P32" s="205">
        <f t="shared" si="6"/>
        <v>8</v>
      </c>
      <c r="Q32" s="204">
        <f>(L32/P32-1)*100</f>
        <v>7.250000000000001</v>
      </c>
    </row>
    <row r="33" spans="1:17" s="197" customFormat="1" ht="16.5" customHeight="1">
      <c r="A33" s="209" t="s">
        <v>81</v>
      </c>
      <c r="B33" s="206">
        <v>0</v>
      </c>
      <c r="C33" s="205">
        <v>7.581</v>
      </c>
      <c r="D33" s="205">
        <f t="shared" si="0"/>
        <v>7.581</v>
      </c>
      <c r="E33" s="207">
        <f t="shared" si="1"/>
        <v>0.0007663826808229946</v>
      </c>
      <c r="F33" s="206"/>
      <c r="G33" s="205">
        <v>0.938</v>
      </c>
      <c r="H33" s="205">
        <f t="shared" si="2"/>
        <v>0.938</v>
      </c>
      <c r="I33" s="208">
        <f>(D33/H33-1)*100</f>
        <v>708.2089552238807</v>
      </c>
      <c r="J33" s="206"/>
      <c r="K33" s="205">
        <v>14.151</v>
      </c>
      <c r="L33" s="205">
        <f t="shared" si="4"/>
        <v>14.151</v>
      </c>
      <c r="M33" s="207">
        <f t="shared" si="5"/>
        <v>0.0007484173282067285</v>
      </c>
      <c r="N33" s="206"/>
      <c r="O33" s="205">
        <v>0.938</v>
      </c>
      <c r="P33" s="205">
        <f t="shared" si="6"/>
        <v>0.938</v>
      </c>
      <c r="Q33" s="204">
        <f>(L33/P33-1)*100</f>
        <v>1408.63539445629</v>
      </c>
    </row>
    <row r="34" spans="1:17" s="197" customFormat="1" ht="16.5" customHeight="1">
      <c r="A34" s="209" t="s">
        <v>49</v>
      </c>
      <c r="B34" s="206">
        <v>0</v>
      </c>
      <c r="C34" s="205">
        <v>7.172</v>
      </c>
      <c r="D34" s="205">
        <f t="shared" si="0"/>
        <v>7.172</v>
      </c>
      <c r="E34" s="207">
        <f t="shared" si="1"/>
        <v>0.000725035824675177</v>
      </c>
      <c r="F34" s="206"/>
      <c r="G34" s="205">
        <v>3.8689999999999993</v>
      </c>
      <c r="H34" s="205">
        <f t="shared" si="2"/>
        <v>3.8689999999999993</v>
      </c>
      <c r="I34" s="208">
        <f>(D34/H34-1)*100</f>
        <v>85.3708968725769</v>
      </c>
      <c r="J34" s="206"/>
      <c r="K34" s="205">
        <v>13.024999999999988</v>
      </c>
      <c r="L34" s="205">
        <f t="shared" si="4"/>
        <v>13.024999999999988</v>
      </c>
      <c r="M34" s="207">
        <f t="shared" si="5"/>
        <v>0.0006888655006637432</v>
      </c>
      <c r="N34" s="206"/>
      <c r="O34" s="205">
        <v>8.898</v>
      </c>
      <c r="P34" s="205">
        <f t="shared" si="6"/>
        <v>8.898</v>
      </c>
      <c r="Q34" s="204">
        <f>(L34/P34-1)*100</f>
        <v>46.38120926050784</v>
      </c>
    </row>
    <row r="35" spans="1:17" s="197" customFormat="1" ht="16.5" customHeight="1">
      <c r="A35" s="209" t="s">
        <v>58</v>
      </c>
      <c r="B35" s="206">
        <v>0</v>
      </c>
      <c r="C35" s="205">
        <v>6.793</v>
      </c>
      <c r="D35" s="205">
        <f t="shared" si="0"/>
        <v>6.793</v>
      </c>
      <c r="E35" s="207">
        <f t="shared" si="1"/>
        <v>0.0006867217452619182</v>
      </c>
      <c r="F35" s="206"/>
      <c r="G35" s="205"/>
      <c r="H35" s="205">
        <f t="shared" si="2"/>
        <v>0</v>
      </c>
      <c r="I35" s="208"/>
      <c r="J35" s="206"/>
      <c r="K35" s="205">
        <v>21.294000000000004</v>
      </c>
      <c r="L35" s="205">
        <f t="shared" si="4"/>
        <v>21.294000000000004</v>
      </c>
      <c r="M35" s="207">
        <f t="shared" si="5"/>
        <v>0.0011261959286858936</v>
      </c>
      <c r="N35" s="206"/>
      <c r="O35" s="205">
        <v>4.333</v>
      </c>
      <c r="P35" s="205">
        <f t="shared" si="6"/>
        <v>4.333</v>
      </c>
      <c r="Q35" s="204">
        <f>(L35/P35-1)*100</f>
        <v>391.4378029079161</v>
      </c>
    </row>
    <row r="36" spans="1:17" s="197" customFormat="1" ht="16.5" customHeight="1" thickBot="1">
      <c r="A36" s="203" t="s">
        <v>41</v>
      </c>
      <c r="B36" s="200">
        <v>0</v>
      </c>
      <c r="C36" s="199">
        <v>75</v>
      </c>
      <c r="D36" s="199">
        <f t="shared" si="0"/>
        <v>75</v>
      </c>
      <c r="E36" s="201">
        <f t="shared" si="1"/>
        <v>0.00758194183639686</v>
      </c>
      <c r="F36" s="200">
        <v>1524.902</v>
      </c>
      <c r="G36" s="199">
        <v>614.2420000000001</v>
      </c>
      <c r="H36" s="199">
        <f t="shared" si="2"/>
        <v>2139.1440000000002</v>
      </c>
      <c r="I36" s="202">
        <f>(D36/H36-1)*100</f>
        <v>-96.4939246726728</v>
      </c>
      <c r="J36" s="200">
        <v>0.843</v>
      </c>
      <c r="K36" s="199">
        <v>154.91</v>
      </c>
      <c r="L36" s="199">
        <f t="shared" si="4"/>
        <v>155.753</v>
      </c>
      <c r="M36" s="201">
        <f t="shared" si="5"/>
        <v>0.008237456301334363</v>
      </c>
      <c r="N36" s="200">
        <v>2850.6090000000004</v>
      </c>
      <c r="O36" s="199">
        <v>821.07</v>
      </c>
      <c r="P36" s="199">
        <f t="shared" si="6"/>
        <v>3671.6790000000005</v>
      </c>
      <c r="Q36" s="198">
        <f>(L36/P36-1)*100</f>
        <v>-95.75798973712027</v>
      </c>
    </row>
    <row r="37" s="196" customFormat="1" ht="14.25">
      <c r="A37" s="223" t="s">
        <v>1</v>
      </c>
    </row>
    <row r="38" ht="14.25">
      <c r="A38" s="223" t="s">
        <v>80</v>
      </c>
    </row>
    <row r="39" ht="14.25">
      <c r="A39" s="194" t="s">
        <v>33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37:Q65536 I37:I65536 Q3 I3 I5 Q5">
    <cfRule type="cellIs" priority="1" dxfId="52" operator="lessThan" stopIfTrue="1">
      <formula>0</formula>
    </cfRule>
  </conditionalFormatting>
  <conditionalFormatting sqref="I8:I36 Q8:Q36">
    <cfRule type="cellIs" priority="2" dxfId="52" operator="lessThan" stopIfTrue="1">
      <formula>0</formula>
    </cfRule>
    <cfRule type="cellIs" priority="3" dxfId="54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0"/>
  <sheetViews>
    <sheetView showGridLines="0" zoomScale="80" zoomScaleNormal="80" zoomScalePageLayoutView="0" workbookViewId="0" topLeftCell="A1">
      <selection activeCell="L22" sqref="L22"/>
    </sheetView>
  </sheetViews>
  <sheetFormatPr defaultColWidth="8.00390625" defaultRowHeight="15"/>
  <cols>
    <col min="1" max="1" width="24.8515625" style="230" customWidth="1"/>
    <col min="2" max="3" width="12.421875" style="230" bestFit="1" customWidth="1"/>
    <col min="4" max="4" width="8.57421875" style="230" bestFit="1" customWidth="1"/>
    <col min="5" max="5" width="10.57421875" style="230" bestFit="1" customWidth="1"/>
    <col min="6" max="6" width="11.7109375" style="230" customWidth="1"/>
    <col min="7" max="7" width="9.57421875" style="230" customWidth="1"/>
    <col min="8" max="9" width="10.421875" style="230" bestFit="1" customWidth="1"/>
    <col min="10" max="10" width="9.00390625" style="230" bestFit="1" customWidth="1"/>
    <col min="11" max="11" width="10.57421875" style="230" bestFit="1" customWidth="1"/>
    <col min="12" max="12" width="10.8515625" style="230" customWidth="1"/>
    <col min="13" max="13" width="9.421875" style="230" customWidth="1"/>
    <col min="14" max="14" width="11.140625" style="230" customWidth="1"/>
    <col min="15" max="15" width="12.421875" style="230" bestFit="1" customWidth="1"/>
    <col min="16" max="16" width="9.421875" style="230" customWidth="1"/>
    <col min="17" max="17" width="10.57421875" style="230" bestFit="1" customWidth="1"/>
    <col min="18" max="18" width="11.8515625" style="230" customWidth="1"/>
    <col min="19" max="19" width="10.140625" style="230" customWidth="1"/>
    <col min="20" max="20" width="9.421875" style="230" customWidth="1"/>
    <col min="21" max="23" width="10.28125" style="230" customWidth="1"/>
    <col min="24" max="24" width="10.7109375" style="230" customWidth="1"/>
    <col min="25" max="25" width="9.8515625" style="230" bestFit="1" customWidth="1"/>
    <col min="26" max="16384" width="8.00390625" style="230" customWidth="1"/>
  </cols>
  <sheetData>
    <row r="1" spans="24:25" ht="18.75" thickBot="1">
      <c r="X1" s="541" t="s">
        <v>32</v>
      </c>
      <c r="Y1" s="542"/>
    </row>
    <row r="2" ht="5.25" customHeight="1" thickBot="1"/>
    <row r="3" spans="1:25" ht="24.75" customHeight="1" thickTop="1">
      <c r="A3" s="543" t="s">
        <v>120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5"/>
    </row>
    <row r="4" spans="1:25" ht="21" customHeight="1" thickBot="1">
      <c r="A4" s="557" t="s">
        <v>119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9"/>
    </row>
    <row r="5" spans="1:25" s="275" customFormat="1" ht="19.5" customHeight="1" thickBot="1" thickTop="1">
      <c r="A5" s="546" t="s">
        <v>118</v>
      </c>
      <c r="B5" s="564" t="s">
        <v>76</v>
      </c>
      <c r="C5" s="565"/>
      <c r="D5" s="565"/>
      <c r="E5" s="565"/>
      <c r="F5" s="565"/>
      <c r="G5" s="565"/>
      <c r="H5" s="565"/>
      <c r="I5" s="565"/>
      <c r="J5" s="566"/>
      <c r="K5" s="566"/>
      <c r="L5" s="566"/>
      <c r="M5" s="567"/>
      <c r="N5" s="568" t="s">
        <v>75</v>
      </c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7"/>
    </row>
    <row r="6" spans="1:25" s="274" customFormat="1" ht="26.25" customHeight="1" thickBot="1">
      <c r="A6" s="547"/>
      <c r="B6" s="553" t="s">
        <v>74</v>
      </c>
      <c r="C6" s="554"/>
      <c r="D6" s="554"/>
      <c r="E6" s="554"/>
      <c r="F6" s="555"/>
      <c r="G6" s="550" t="s">
        <v>72</v>
      </c>
      <c r="H6" s="553" t="s">
        <v>73</v>
      </c>
      <c r="I6" s="554"/>
      <c r="J6" s="554"/>
      <c r="K6" s="554"/>
      <c r="L6" s="555"/>
      <c r="M6" s="550" t="s">
        <v>71</v>
      </c>
      <c r="N6" s="560" t="s">
        <v>117</v>
      </c>
      <c r="O6" s="554"/>
      <c r="P6" s="554"/>
      <c r="Q6" s="554"/>
      <c r="R6" s="554"/>
      <c r="S6" s="550" t="s">
        <v>72</v>
      </c>
      <c r="T6" s="561" t="s">
        <v>116</v>
      </c>
      <c r="U6" s="562"/>
      <c r="V6" s="562"/>
      <c r="W6" s="562"/>
      <c r="X6" s="563"/>
      <c r="Y6" s="550" t="s">
        <v>71</v>
      </c>
    </row>
    <row r="7" spans="1:25" s="269" customFormat="1" ht="26.25" customHeight="1">
      <c r="A7" s="548"/>
      <c r="B7" s="533" t="s">
        <v>26</v>
      </c>
      <c r="C7" s="534"/>
      <c r="D7" s="535" t="s">
        <v>25</v>
      </c>
      <c r="E7" s="536"/>
      <c r="F7" s="537" t="s">
        <v>21</v>
      </c>
      <c r="G7" s="551"/>
      <c r="H7" s="533" t="s">
        <v>26</v>
      </c>
      <c r="I7" s="534"/>
      <c r="J7" s="535" t="s">
        <v>25</v>
      </c>
      <c r="K7" s="536"/>
      <c r="L7" s="537" t="s">
        <v>21</v>
      </c>
      <c r="M7" s="551"/>
      <c r="N7" s="534" t="s">
        <v>26</v>
      </c>
      <c r="O7" s="534"/>
      <c r="P7" s="539" t="s">
        <v>25</v>
      </c>
      <c r="Q7" s="534"/>
      <c r="R7" s="537" t="s">
        <v>21</v>
      </c>
      <c r="S7" s="551"/>
      <c r="T7" s="540" t="s">
        <v>26</v>
      </c>
      <c r="U7" s="536"/>
      <c r="V7" s="535" t="s">
        <v>25</v>
      </c>
      <c r="W7" s="556"/>
      <c r="X7" s="537" t="s">
        <v>21</v>
      </c>
      <c r="Y7" s="551"/>
    </row>
    <row r="8" spans="1:25" s="269" customFormat="1" ht="30" thickBot="1">
      <c r="A8" s="549"/>
      <c r="B8" s="272" t="s">
        <v>23</v>
      </c>
      <c r="C8" s="270" t="s">
        <v>22</v>
      </c>
      <c r="D8" s="271" t="s">
        <v>23</v>
      </c>
      <c r="E8" s="270" t="s">
        <v>22</v>
      </c>
      <c r="F8" s="538"/>
      <c r="G8" s="552"/>
      <c r="H8" s="272" t="s">
        <v>23</v>
      </c>
      <c r="I8" s="270" t="s">
        <v>22</v>
      </c>
      <c r="J8" s="271" t="s">
        <v>23</v>
      </c>
      <c r="K8" s="270" t="s">
        <v>22</v>
      </c>
      <c r="L8" s="538"/>
      <c r="M8" s="552"/>
      <c r="N8" s="273" t="s">
        <v>23</v>
      </c>
      <c r="O8" s="270" t="s">
        <v>22</v>
      </c>
      <c r="P8" s="271" t="s">
        <v>23</v>
      </c>
      <c r="Q8" s="270" t="s">
        <v>22</v>
      </c>
      <c r="R8" s="538"/>
      <c r="S8" s="552"/>
      <c r="T8" s="272" t="s">
        <v>23</v>
      </c>
      <c r="U8" s="270" t="s">
        <v>22</v>
      </c>
      <c r="V8" s="271" t="s">
        <v>23</v>
      </c>
      <c r="W8" s="270" t="s">
        <v>22</v>
      </c>
      <c r="X8" s="538"/>
      <c r="Y8" s="552"/>
    </row>
    <row r="9" spans="1:25" s="258" customFormat="1" ht="18" customHeight="1" thickBot="1" thickTop="1">
      <c r="A9" s="268" t="s">
        <v>28</v>
      </c>
      <c r="B9" s="267">
        <f>SUM(B10:B38)</f>
        <v>235961</v>
      </c>
      <c r="C9" s="261">
        <f>SUM(C10:C38)</f>
        <v>218865</v>
      </c>
      <c r="D9" s="262">
        <f>SUM(D10:D38)</f>
        <v>2692</v>
      </c>
      <c r="E9" s="261">
        <f>SUM(E10:E38)</f>
        <v>2603</v>
      </c>
      <c r="F9" s="260">
        <f aca="true" t="shared" si="0" ref="F9:F38">SUM(B9:E9)</f>
        <v>460121</v>
      </c>
      <c r="G9" s="264">
        <f aca="true" t="shared" si="1" ref="G9:G38">F9/$F$9</f>
        <v>1</v>
      </c>
      <c r="H9" s="263">
        <f>SUM(H10:H38)</f>
        <v>202715</v>
      </c>
      <c r="I9" s="261">
        <f>SUM(I10:I38)</f>
        <v>188295</v>
      </c>
      <c r="J9" s="262">
        <f>SUM(J10:J38)</f>
        <v>1385</v>
      </c>
      <c r="K9" s="261">
        <f>SUM(K10:K38)</f>
        <v>1448</v>
      </c>
      <c r="L9" s="260">
        <f aca="true" t="shared" si="2" ref="L9:L38">SUM(H9:K9)</f>
        <v>393843</v>
      </c>
      <c r="M9" s="266">
        <f aca="true" t="shared" si="3" ref="M9:M38">IF(ISERROR(F9/L9-1),"         /0",(F9/L9-1))</f>
        <v>0.16828533197238493</v>
      </c>
      <c r="N9" s="265">
        <f>SUM(N10:N38)</f>
        <v>573282</v>
      </c>
      <c r="O9" s="261">
        <f>SUM(O10:O38)</f>
        <v>522457</v>
      </c>
      <c r="P9" s="262">
        <f>SUM(P10:P38)</f>
        <v>6762</v>
      </c>
      <c r="Q9" s="261">
        <f>SUM(Q10:Q38)</f>
        <v>7023</v>
      </c>
      <c r="R9" s="260">
        <f aca="true" t="shared" si="4" ref="R9:R38">SUM(N9:Q9)</f>
        <v>1109524</v>
      </c>
      <c r="S9" s="264">
        <f aca="true" t="shared" si="5" ref="S9:S38">R9/$R$9</f>
        <v>1</v>
      </c>
      <c r="T9" s="263">
        <f>SUM(T10:T38)</f>
        <v>487003</v>
      </c>
      <c r="U9" s="261">
        <f>SUM(U10:U38)</f>
        <v>449988</v>
      </c>
      <c r="V9" s="262">
        <f>SUM(V10:V38)</f>
        <v>6748</v>
      </c>
      <c r="W9" s="261">
        <f>SUM(W10:W38)</f>
        <v>7478</v>
      </c>
      <c r="X9" s="260">
        <f aca="true" t="shared" si="6" ref="X9:X38">SUM(T9:W9)</f>
        <v>951217</v>
      </c>
      <c r="Y9" s="259">
        <f>IF(ISERROR(R9/X9-1),"         /0",(R9/X9-1))</f>
        <v>0.16642574722697345</v>
      </c>
    </row>
    <row r="10" spans="1:25" ht="18.75" customHeight="1" thickTop="1">
      <c r="A10" s="257" t="s">
        <v>70</v>
      </c>
      <c r="B10" s="255">
        <v>84610</v>
      </c>
      <c r="C10" s="251">
        <v>80604</v>
      </c>
      <c r="D10" s="252">
        <v>0</v>
      </c>
      <c r="E10" s="251">
        <v>0</v>
      </c>
      <c r="F10" s="250">
        <f t="shared" si="0"/>
        <v>165214</v>
      </c>
      <c r="G10" s="254">
        <f t="shared" si="1"/>
        <v>0.3590664194853093</v>
      </c>
      <c r="H10" s="253">
        <v>71436</v>
      </c>
      <c r="I10" s="251">
        <v>71928</v>
      </c>
      <c r="J10" s="252">
        <v>99</v>
      </c>
      <c r="K10" s="251">
        <v>145</v>
      </c>
      <c r="L10" s="250">
        <f t="shared" si="2"/>
        <v>143608</v>
      </c>
      <c r="M10" s="256">
        <f t="shared" si="3"/>
        <v>0.15045122834382485</v>
      </c>
      <c r="N10" s="255">
        <v>197046</v>
      </c>
      <c r="O10" s="251">
        <v>187215</v>
      </c>
      <c r="P10" s="252">
        <v>2284</v>
      </c>
      <c r="Q10" s="251">
        <v>2415</v>
      </c>
      <c r="R10" s="250">
        <f t="shared" si="4"/>
        <v>388960</v>
      </c>
      <c r="S10" s="254">
        <f t="shared" si="5"/>
        <v>0.35056474668416365</v>
      </c>
      <c r="T10" s="253">
        <v>170696</v>
      </c>
      <c r="U10" s="251">
        <v>171202</v>
      </c>
      <c r="V10" s="252">
        <v>2733</v>
      </c>
      <c r="W10" s="251">
        <v>3518</v>
      </c>
      <c r="X10" s="250">
        <f t="shared" si="6"/>
        <v>348149</v>
      </c>
      <c r="Y10" s="249">
        <f aca="true" t="shared" si="7" ref="Y10:Y38">IF(ISERROR(R10/X10-1),"         /0",IF(R10/X10&gt;5,"  *  ",(R10/X10-1)))</f>
        <v>0.11722279828464255</v>
      </c>
    </row>
    <row r="11" spans="1:25" ht="18.75" customHeight="1">
      <c r="A11" s="248" t="s">
        <v>68</v>
      </c>
      <c r="B11" s="246">
        <v>24016</v>
      </c>
      <c r="C11" s="242">
        <v>18770</v>
      </c>
      <c r="D11" s="243">
        <v>0</v>
      </c>
      <c r="E11" s="242">
        <v>0</v>
      </c>
      <c r="F11" s="241">
        <f t="shared" si="0"/>
        <v>42786</v>
      </c>
      <c r="G11" s="245">
        <f t="shared" si="1"/>
        <v>0.09298858343783482</v>
      </c>
      <c r="H11" s="244">
        <v>15244</v>
      </c>
      <c r="I11" s="242">
        <v>13741</v>
      </c>
      <c r="J11" s="243"/>
      <c r="K11" s="242"/>
      <c r="L11" s="241">
        <f t="shared" si="2"/>
        <v>28985</v>
      </c>
      <c r="M11" s="247">
        <f t="shared" si="3"/>
        <v>0.4761428324995687</v>
      </c>
      <c r="N11" s="246">
        <v>62810</v>
      </c>
      <c r="O11" s="242">
        <v>46019</v>
      </c>
      <c r="P11" s="243">
        <v>942</v>
      </c>
      <c r="Q11" s="242">
        <v>1155</v>
      </c>
      <c r="R11" s="241">
        <f t="shared" si="4"/>
        <v>110926</v>
      </c>
      <c r="S11" s="245">
        <f t="shared" si="5"/>
        <v>0.09997620601266849</v>
      </c>
      <c r="T11" s="244">
        <v>35871</v>
      </c>
      <c r="U11" s="242">
        <v>31902</v>
      </c>
      <c r="V11" s="243">
        <v>592</v>
      </c>
      <c r="W11" s="242">
        <v>852</v>
      </c>
      <c r="X11" s="241">
        <f t="shared" si="6"/>
        <v>69217</v>
      </c>
      <c r="Y11" s="240">
        <f t="shared" si="7"/>
        <v>0.6025831804325528</v>
      </c>
    </row>
    <row r="12" spans="1:25" ht="18.75" customHeight="1">
      <c r="A12" s="248" t="s">
        <v>115</v>
      </c>
      <c r="B12" s="246">
        <v>13408</v>
      </c>
      <c r="C12" s="242">
        <v>13171</v>
      </c>
      <c r="D12" s="243">
        <v>0</v>
      </c>
      <c r="E12" s="242">
        <v>0</v>
      </c>
      <c r="F12" s="241">
        <f t="shared" si="0"/>
        <v>26579</v>
      </c>
      <c r="G12" s="245">
        <f t="shared" si="1"/>
        <v>0.05776524001295311</v>
      </c>
      <c r="H12" s="244">
        <v>13398</v>
      </c>
      <c r="I12" s="242">
        <v>13488</v>
      </c>
      <c r="J12" s="243"/>
      <c r="K12" s="242"/>
      <c r="L12" s="241">
        <f t="shared" si="2"/>
        <v>26886</v>
      </c>
      <c r="M12" s="247">
        <f t="shared" si="3"/>
        <v>-0.01141858216171987</v>
      </c>
      <c r="N12" s="246">
        <v>35920</v>
      </c>
      <c r="O12" s="242">
        <v>33743</v>
      </c>
      <c r="P12" s="243"/>
      <c r="Q12" s="242"/>
      <c r="R12" s="241">
        <f t="shared" si="4"/>
        <v>69663</v>
      </c>
      <c r="S12" s="245">
        <f t="shared" si="5"/>
        <v>0.06278638407100702</v>
      </c>
      <c r="T12" s="244">
        <v>36151</v>
      </c>
      <c r="U12" s="242">
        <v>34046</v>
      </c>
      <c r="V12" s="243"/>
      <c r="W12" s="242"/>
      <c r="X12" s="241">
        <f t="shared" si="6"/>
        <v>70197</v>
      </c>
      <c r="Y12" s="240">
        <f t="shared" si="7"/>
        <v>-0.00760716269926065</v>
      </c>
    </row>
    <row r="13" spans="1:25" ht="18.75" customHeight="1">
      <c r="A13" s="248" t="s">
        <v>114</v>
      </c>
      <c r="B13" s="246">
        <v>12461</v>
      </c>
      <c r="C13" s="242">
        <v>10683</v>
      </c>
      <c r="D13" s="243">
        <v>0</v>
      </c>
      <c r="E13" s="242">
        <v>0</v>
      </c>
      <c r="F13" s="241">
        <f t="shared" si="0"/>
        <v>23144</v>
      </c>
      <c r="G13" s="245">
        <f t="shared" si="1"/>
        <v>0.050299812440640614</v>
      </c>
      <c r="H13" s="244">
        <v>8865</v>
      </c>
      <c r="I13" s="242">
        <v>7231</v>
      </c>
      <c r="J13" s="243"/>
      <c r="K13" s="242"/>
      <c r="L13" s="241">
        <f t="shared" si="2"/>
        <v>16096</v>
      </c>
      <c r="M13" s="247">
        <f t="shared" si="3"/>
        <v>0.437872763419483</v>
      </c>
      <c r="N13" s="246">
        <v>30910</v>
      </c>
      <c r="O13" s="242">
        <v>25461</v>
      </c>
      <c r="P13" s="243"/>
      <c r="Q13" s="242"/>
      <c r="R13" s="241">
        <f t="shared" si="4"/>
        <v>56371</v>
      </c>
      <c r="S13" s="245">
        <f t="shared" si="5"/>
        <v>0.05080647196455417</v>
      </c>
      <c r="T13" s="244">
        <v>20730</v>
      </c>
      <c r="U13" s="242">
        <v>17398</v>
      </c>
      <c r="V13" s="243"/>
      <c r="W13" s="242"/>
      <c r="X13" s="241">
        <f t="shared" si="6"/>
        <v>38128</v>
      </c>
      <c r="Y13" s="240">
        <f t="shared" si="7"/>
        <v>0.47846726814939156</v>
      </c>
    </row>
    <row r="14" spans="1:25" ht="18.75" customHeight="1">
      <c r="A14" s="248" t="s">
        <v>113</v>
      </c>
      <c r="B14" s="246">
        <v>11152</v>
      </c>
      <c r="C14" s="242">
        <v>10492</v>
      </c>
      <c r="D14" s="243">
        <v>477</v>
      </c>
      <c r="E14" s="242">
        <v>388</v>
      </c>
      <c r="F14" s="241">
        <f t="shared" si="0"/>
        <v>22509</v>
      </c>
      <c r="G14" s="245">
        <f t="shared" si="1"/>
        <v>0.0489197406769089</v>
      </c>
      <c r="H14" s="244">
        <v>1534</v>
      </c>
      <c r="I14" s="242">
        <v>1504</v>
      </c>
      <c r="J14" s="243"/>
      <c r="K14" s="242"/>
      <c r="L14" s="241">
        <f t="shared" si="2"/>
        <v>3038</v>
      </c>
      <c r="M14" s="247">
        <f t="shared" si="3"/>
        <v>6.4091507570770245</v>
      </c>
      <c r="N14" s="246">
        <v>23715</v>
      </c>
      <c r="O14" s="242">
        <v>23292</v>
      </c>
      <c r="P14" s="243">
        <v>477</v>
      </c>
      <c r="Q14" s="242">
        <v>388</v>
      </c>
      <c r="R14" s="241">
        <f t="shared" si="4"/>
        <v>47872</v>
      </c>
      <c r="S14" s="245">
        <f t="shared" si="5"/>
        <v>0.043146430361127835</v>
      </c>
      <c r="T14" s="244">
        <v>2916</v>
      </c>
      <c r="U14" s="242">
        <v>2848</v>
      </c>
      <c r="V14" s="243"/>
      <c r="W14" s="242"/>
      <c r="X14" s="241">
        <f t="shared" si="6"/>
        <v>5764</v>
      </c>
      <c r="Y14" s="240" t="str">
        <f t="shared" si="7"/>
        <v>  *  </v>
      </c>
    </row>
    <row r="15" spans="1:25" ht="18.75" customHeight="1">
      <c r="A15" s="248" t="s">
        <v>112</v>
      </c>
      <c r="B15" s="246">
        <v>11101</v>
      </c>
      <c r="C15" s="242">
        <v>10854</v>
      </c>
      <c r="D15" s="243">
        <v>0</v>
      </c>
      <c r="E15" s="242">
        <v>0</v>
      </c>
      <c r="F15" s="241">
        <f t="shared" si="0"/>
        <v>21955</v>
      </c>
      <c r="G15" s="245">
        <f t="shared" si="1"/>
        <v>0.04771570956335399</v>
      </c>
      <c r="H15" s="244">
        <v>14956</v>
      </c>
      <c r="I15" s="242">
        <v>13630</v>
      </c>
      <c r="J15" s="243"/>
      <c r="K15" s="242"/>
      <c r="L15" s="241">
        <f t="shared" si="2"/>
        <v>28586</v>
      </c>
      <c r="M15" s="247">
        <f t="shared" si="3"/>
        <v>-0.23196669698453787</v>
      </c>
      <c r="N15" s="246">
        <v>26403</v>
      </c>
      <c r="O15" s="242">
        <v>24504</v>
      </c>
      <c r="P15" s="243"/>
      <c r="Q15" s="242"/>
      <c r="R15" s="241">
        <f t="shared" si="4"/>
        <v>50907</v>
      </c>
      <c r="S15" s="245">
        <f t="shared" si="5"/>
        <v>0.04588183761685191</v>
      </c>
      <c r="T15" s="244">
        <v>34589</v>
      </c>
      <c r="U15" s="242">
        <v>30535</v>
      </c>
      <c r="V15" s="243"/>
      <c r="W15" s="242"/>
      <c r="X15" s="241">
        <f t="shared" si="6"/>
        <v>65124</v>
      </c>
      <c r="Y15" s="240">
        <f t="shared" si="7"/>
        <v>-0.21830661507278426</v>
      </c>
    </row>
    <row r="16" spans="1:25" ht="18.75" customHeight="1">
      <c r="A16" s="248" t="s">
        <v>111</v>
      </c>
      <c r="B16" s="246">
        <v>9289</v>
      </c>
      <c r="C16" s="242">
        <v>8073</v>
      </c>
      <c r="D16" s="243">
        <v>0</v>
      </c>
      <c r="E16" s="242">
        <v>0</v>
      </c>
      <c r="F16" s="241">
        <f t="shared" si="0"/>
        <v>17362</v>
      </c>
      <c r="G16" s="245">
        <f t="shared" si="1"/>
        <v>0.03773355269592129</v>
      </c>
      <c r="H16" s="244">
        <v>9340</v>
      </c>
      <c r="I16" s="242">
        <v>7878</v>
      </c>
      <c r="J16" s="243"/>
      <c r="K16" s="242"/>
      <c r="L16" s="241">
        <f t="shared" si="2"/>
        <v>17218</v>
      </c>
      <c r="M16" s="247">
        <f t="shared" si="3"/>
        <v>0.008363340689975685</v>
      </c>
      <c r="N16" s="246">
        <v>18758</v>
      </c>
      <c r="O16" s="242">
        <v>18978</v>
      </c>
      <c r="P16" s="243"/>
      <c r="Q16" s="242"/>
      <c r="R16" s="241">
        <f t="shared" si="4"/>
        <v>37736</v>
      </c>
      <c r="S16" s="245">
        <f t="shared" si="5"/>
        <v>0.03401098128566845</v>
      </c>
      <c r="T16" s="244">
        <v>19693</v>
      </c>
      <c r="U16" s="242">
        <v>18996</v>
      </c>
      <c r="V16" s="243"/>
      <c r="W16" s="242"/>
      <c r="X16" s="241">
        <f t="shared" si="6"/>
        <v>38689</v>
      </c>
      <c r="Y16" s="240">
        <f t="shared" si="7"/>
        <v>-0.024632324433301434</v>
      </c>
    </row>
    <row r="17" spans="1:25" ht="18.75" customHeight="1">
      <c r="A17" s="248" t="s">
        <v>110</v>
      </c>
      <c r="B17" s="246">
        <v>9146</v>
      </c>
      <c r="C17" s="242">
        <v>9051</v>
      </c>
      <c r="D17" s="243">
        <v>0</v>
      </c>
      <c r="E17" s="242">
        <v>0</v>
      </c>
      <c r="F17" s="241">
        <f t="shared" si="0"/>
        <v>18197</v>
      </c>
      <c r="G17" s="245">
        <f t="shared" si="1"/>
        <v>0.03954829273169449</v>
      </c>
      <c r="H17" s="244">
        <v>8233</v>
      </c>
      <c r="I17" s="242">
        <v>8224</v>
      </c>
      <c r="J17" s="243"/>
      <c r="K17" s="242"/>
      <c r="L17" s="241">
        <f t="shared" si="2"/>
        <v>16457</v>
      </c>
      <c r="M17" s="247">
        <f t="shared" si="3"/>
        <v>0.10573008446253884</v>
      </c>
      <c r="N17" s="246">
        <v>24179</v>
      </c>
      <c r="O17" s="242">
        <v>21264</v>
      </c>
      <c r="P17" s="243"/>
      <c r="Q17" s="242"/>
      <c r="R17" s="241">
        <f t="shared" si="4"/>
        <v>45443</v>
      </c>
      <c r="S17" s="245">
        <f t="shared" si="5"/>
        <v>0.04095720326914965</v>
      </c>
      <c r="T17" s="244">
        <v>20416</v>
      </c>
      <c r="U17" s="242">
        <v>19762</v>
      </c>
      <c r="V17" s="243"/>
      <c r="W17" s="242"/>
      <c r="X17" s="241">
        <f t="shared" si="6"/>
        <v>40178</v>
      </c>
      <c r="Y17" s="240">
        <f t="shared" si="7"/>
        <v>0.13104186370650606</v>
      </c>
    </row>
    <row r="18" spans="1:25" ht="18.75" customHeight="1">
      <c r="A18" s="248" t="s">
        <v>109</v>
      </c>
      <c r="B18" s="246">
        <v>8722</v>
      </c>
      <c r="C18" s="242">
        <v>8872</v>
      </c>
      <c r="D18" s="243">
        <v>0</v>
      </c>
      <c r="E18" s="242">
        <v>0</v>
      </c>
      <c r="F18" s="241">
        <f t="shared" si="0"/>
        <v>17594</v>
      </c>
      <c r="G18" s="245">
        <f t="shared" si="1"/>
        <v>0.038237767891489416</v>
      </c>
      <c r="H18" s="244">
        <v>7489</v>
      </c>
      <c r="I18" s="242">
        <v>6491</v>
      </c>
      <c r="J18" s="243"/>
      <c r="K18" s="242"/>
      <c r="L18" s="241">
        <f t="shared" si="2"/>
        <v>13980</v>
      </c>
      <c r="M18" s="247">
        <f t="shared" si="3"/>
        <v>0.25851216022889845</v>
      </c>
      <c r="N18" s="246">
        <v>19425</v>
      </c>
      <c r="O18" s="242">
        <v>20151</v>
      </c>
      <c r="P18" s="243"/>
      <c r="Q18" s="242"/>
      <c r="R18" s="241">
        <f t="shared" si="4"/>
        <v>39576</v>
      </c>
      <c r="S18" s="245">
        <f t="shared" si="5"/>
        <v>0.03566935009968239</v>
      </c>
      <c r="T18" s="244">
        <v>15506</v>
      </c>
      <c r="U18" s="242">
        <v>15535</v>
      </c>
      <c r="V18" s="243"/>
      <c r="W18" s="242"/>
      <c r="X18" s="241">
        <f t="shared" si="6"/>
        <v>31041</v>
      </c>
      <c r="Y18" s="240">
        <f t="shared" si="7"/>
        <v>0.2749589252923552</v>
      </c>
    </row>
    <row r="19" spans="1:25" ht="18.75" customHeight="1">
      <c r="A19" s="248" t="s">
        <v>108</v>
      </c>
      <c r="B19" s="246">
        <v>7497</v>
      </c>
      <c r="C19" s="242">
        <v>6992</v>
      </c>
      <c r="D19" s="243">
        <v>0</v>
      </c>
      <c r="E19" s="242">
        <v>0</v>
      </c>
      <c r="F19" s="241">
        <f t="shared" si="0"/>
        <v>14489</v>
      </c>
      <c r="G19" s="245">
        <f t="shared" si="1"/>
        <v>0.03148954296804536</v>
      </c>
      <c r="H19" s="244">
        <v>7055</v>
      </c>
      <c r="I19" s="242">
        <v>6865</v>
      </c>
      <c r="J19" s="243"/>
      <c r="K19" s="242"/>
      <c r="L19" s="241">
        <f t="shared" si="2"/>
        <v>13920</v>
      </c>
      <c r="M19" s="247">
        <f t="shared" si="3"/>
        <v>0.04087643678160924</v>
      </c>
      <c r="N19" s="246">
        <v>18325</v>
      </c>
      <c r="O19" s="242">
        <v>16659</v>
      </c>
      <c r="P19" s="243"/>
      <c r="Q19" s="242"/>
      <c r="R19" s="241">
        <f t="shared" si="4"/>
        <v>34984</v>
      </c>
      <c r="S19" s="245">
        <f t="shared" si="5"/>
        <v>0.03153063836383891</v>
      </c>
      <c r="T19" s="244">
        <v>17392</v>
      </c>
      <c r="U19" s="242">
        <v>15964</v>
      </c>
      <c r="V19" s="243"/>
      <c r="W19" s="242"/>
      <c r="X19" s="241">
        <f t="shared" si="6"/>
        <v>33356</v>
      </c>
      <c r="Y19" s="240">
        <f t="shared" si="7"/>
        <v>0.04880681136826959</v>
      </c>
    </row>
    <row r="20" spans="1:25" ht="18.75" customHeight="1">
      <c r="A20" s="248" t="s">
        <v>107</v>
      </c>
      <c r="B20" s="246">
        <v>6110</v>
      </c>
      <c r="C20" s="242">
        <v>5119</v>
      </c>
      <c r="D20" s="243">
        <v>0</v>
      </c>
      <c r="E20" s="242">
        <v>0</v>
      </c>
      <c r="F20" s="241">
        <f t="shared" si="0"/>
        <v>11229</v>
      </c>
      <c r="G20" s="245">
        <f t="shared" si="1"/>
        <v>0.02440445013376916</v>
      </c>
      <c r="H20" s="244">
        <v>6513</v>
      </c>
      <c r="I20" s="242">
        <v>5214</v>
      </c>
      <c r="J20" s="243"/>
      <c r="K20" s="242"/>
      <c r="L20" s="241">
        <f t="shared" si="2"/>
        <v>11727</v>
      </c>
      <c r="M20" s="247">
        <f t="shared" si="3"/>
        <v>-0.04246610386288052</v>
      </c>
      <c r="N20" s="246">
        <v>14092</v>
      </c>
      <c r="O20" s="242">
        <v>12137</v>
      </c>
      <c r="P20" s="243"/>
      <c r="Q20" s="242"/>
      <c r="R20" s="241">
        <f t="shared" si="4"/>
        <v>26229</v>
      </c>
      <c r="S20" s="245">
        <f t="shared" si="5"/>
        <v>0.023639867186288896</v>
      </c>
      <c r="T20" s="244">
        <v>14556</v>
      </c>
      <c r="U20" s="242">
        <v>12417</v>
      </c>
      <c r="V20" s="243"/>
      <c r="W20" s="242"/>
      <c r="X20" s="241">
        <f t="shared" si="6"/>
        <v>26973</v>
      </c>
      <c r="Y20" s="240">
        <f t="shared" si="7"/>
        <v>-0.027583138694249776</v>
      </c>
    </row>
    <row r="21" spans="1:25" ht="18.75" customHeight="1">
      <c r="A21" s="248" t="s">
        <v>106</v>
      </c>
      <c r="B21" s="246">
        <v>0</v>
      </c>
      <c r="C21" s="242">
        <v>0</v>
      </c>
      <c r="D21" s="243">
        <v>1796</v>
      </c>
      <c r="E21" s="242">
        <v>1842</v>
      </c>
      <c r="F21" s="241">
        <f t="shared" si="0"/>
        <v>3638</v>
      </c>
      <c r="G21" s="245">
        <f t="shared" si="1"/>
        <v>0.007906615868434608</v>
      </c>
      <c r="H21" s="244"/>
      <c r="I21" s="242"/>
      <c r="J21" s="243"/>
      <c r="K21" s="242"/>
      <c r="L21" s="241">
        <f t="shared" si="2"/>
        <v>0</v>
      </c>
      <c r="M21" s="247" t="str">
        <f t="shared" si="3"/>
        <v>         /0</v>
      </c>
      <c r="N21" s="246"/>
      <c r="O21" s="242"/>
      <c r="P21" s="243">
        <v>1796</v>
      </c>
      <c r="Q21" s="242">
        <v>1842</v>
      </c>
      <c r="R21" s="241">
        <f t="shared" si="4"/>
        <v>3638</v>
      </c>
      <c r="S21" s="245">
        <f t="shared" si="5"/>
        <v>0.003278883557273209</v>
      </c>
      <c r="T21" s="244"/>
      <c r="U21" s="242"/>
      <c r="V21" s="243"/>
      <c r="W21" s="242"/>
      <c r="X21" s="241">
        <f t="shared" si="6"/>
        <v>0</v>
      </c>
      <c r="Y21" s="240" t="str">
        <f t="shared" si="7"/>
        <v>         /0</v>
      </c>
    </row>
    <row r="22" spans="1:25" ht="18.75" customHeight="1">
      <c r="A22" s="248" t="s">
        <v>105</v>
      </c>
      <c r="B22" s="246">
        <v>4850</v>
      </c>
      <c r="C22" s="242">
        <v>4731</v>
      </c>
      <c r="D22" s="243">
        <v>0</v>
      </c>
      <c r="E22" s="242">
        <v>0</v>
      </c>
      <c r="F22" s="241">
        <f t="shared" si="0"/>
        <v>9581</v>
      </c>
      <c r="G22" s="245">
        <f t="shared" si="1"/>
        <v>0.020822783572147327</v>
      </c>
      <c r="H22" s="244">
        <v>2479</v>
      </c>
      <c r="I22" s="242">
        <v>2609</v>
      </c>
      <c r="J22" s="243"/>
      <c r="K22" s="242"/>
      <c r="L22" s="241">
        <f t="shared" si="2"/>
        <v>5088</v>
      </c>
      <c r="M22" s="247">
        <f t="shared" si="3"/>
        <v>0.8830581761006289</v>
      </c>
      <c r="N22" s="246">
        <v>10896</v>
      </c>
      <c r="O22" s="242">
        <v>11330</v>
      </c>
      <c r="P22" s="243"/>
      <c r="Q22" s="242"/>
      <c r="R22" s="241">
        <f t="shared" si="4"/>
        <v>22226</v>
      </c>
      <c r="S22" s="245">
        <f t="shared" si="5"/>
        <v>0.02003201372840966</v>
      </c>
      <c r="T22" s="244">
        <v>6605</v>
      </c>
      <c r="U22" s="242">
        <v>7352</v>
      </c>
      <c r="V22" s="243"/>
      <c r="W22" s="242"/>
      <c r="X22" s="241">
        <f t="shared" si="6"/>
        <v>13957</v>
      </c>
      <c r="Y22" s="240">
        <f t="shared" si="7"/>
        <v>0.5924625635881637</v>
      </c>
    </row>
    <row r="23" spans="1:25" ht="18.75" customHeight="1">
      <c r="A23" s="248" t="s">
        <v>104</v>
      </c>
      <c r="B23" s="246">
        <v>3835</v>
      </c>
      <c r="C23" s="242">
        <v>3928</v>
      </c>
      <c r="D23" s="243">
        <v>369</v>
      </c>
      <c r="E23" s="242">
        <v>314</v>
      </c>
      <c r="F23" s="241">
        <f t="shared" si="0"/>
        <v>8446</v>
      </c>
      <c r="G23" s="245">
        <f t="shared" si="1"/>
        <v>0.0183560411283119</v>
      </c>
      <c r="H23" s="244">
        <v>1539</v>
      </c>
      <c r="I23" s="242">
        <v>1354</v>
      </c>
      <c r="J23" s="243">
        <v>530</v>
      </c>
      <c r="K23" s="242">
        <v>545</v>
      </c>
      <c r="L23" s="241">
        <f t="shared" si="2"/>
        <v>3968</v>
      </c>
      <c r="M23" s="247">
        <f t="shared" si="3"/>
        <v>1.1285282258064515</v>
      </c>
      <c r="N23" s="246">
        <v>10508</v>
      </c>
      <c r="O23" s="242">
        <v>9604</v>
      </c>
      <c r="P23" s="243">
        <v>964</v>
      </c>
      <c r="Q23" s="242">
        <v>918</v>
      </c>
      <c r="R23" s="241">
        <f t="shared" si="4"/>
        <v>21994</v>
      </c>
      <c r="S23" s="245">
        <f t="shared" si="5"/>
        <v>0.019822915051860075</v>
      </c>
      <c r="T23" s="244">
        <v>3950</v>
      </c>
      <c r="U23" s="242">
        <v>3630</v>
      </c>
      <c r="V23" s="243">
        <v>1199</v>
      </c>
      <c r="W23" s="242">
        <v>1270</v>
      </c>
      <c r="X23" s="241">
        <f t="shared" si="6"/>
        <v>10049</v>
      </c>
      <c r="Y23" s="240">
        <f t="shared" si="7"/>
        <v>1.1886754900985173</v>
      </c>
    </row>
    <row r="24" spans="1:25" ht="18.75" customHeight="1">
      <c r="A24" s="248" t="s">
        <v>103</v>
      </c>
      <c r="B24" s="246">
        <v>4779</v>
      </c>
      <c r="C24" s="242">
        <v>4536</v>
      </c>
      <c r="D24" s="243">
        <v>0</v>
      </c>
      <c r="E24" s="242">
        <v>0</v>
      </c>
      <c r="F24" s="241">
        <f t="shared" si="0"/>
        <v>9315</v>
      </c>
      <c r="G24" s="245">
        <f t="shared" si="1"/>
        <v>0.020244674770332153</v>
      </c>
      <c r="H24" s="244"/>
      <c r="I24" s="242"/>
      <c r="J24" s="243"/>
      <c r="K24" s="242"/>
      <c r="L24" s="241">
        <f t="shared" si="2"/>
        <v>0</v>
      </c>
      <c r="M24" s="247" t="str">
        <f t="shared" si="3"/>
        <v>         /0</v>
      </c>
      <c r="N24" s="246">
        <v>11080</v>
      </c>
      <c r="O24" s="242">
        <v>9321</v>
      </c>
      <c r="P24" s="243"/>
      <c r="Q24" s="242"/>
      <c r="R24" s="241">
        <f t="shared" si="4"/>
        <v>20401</v>
      </c>
      <c r="S24" s="245">
        <f t="shared" si="5"/>
        <v>0.018387164225379532</v>
      </c>
      <c r="T24" s="244"/>
      <c r="U24" s="242"/>
      <c r="V24" s="243"/>
      <c r="W24" s="242"/>
      <c r="X24" s="241">
        <f t="shared" si="6"/>
        <v>0</v>
      </c>
      <c r="Y24" s="240" t="str">
        <f t="shared" si="7"/>
        <v>         /0</v>
      </c>
    </row>
    <row r="25" spans="1:25" ht="18.75" customHeight="1">
      <c r="A25" s="248" t="s">
        <v>102</v>
      </c>
      <c r="B25" s="246">
        <v>3921</v>
      </c>
      <c r="C25" s="242">
        <v>3850</v>
      </c>
      <c r="D25" s="243">
        <v>0</v>
      </c>
      <c r="E25" s="242">
        <v>0</v>
      </c>
      <c r="F25" s="241">
        <f t="shared" si="0"/>
        <v>7771</v>
      </c>
      <c r="G25" s="245">
        <f t="shared" si="1"/>
        <v>0.01688903571017189</v>
      </c>
      <c r="H25" s="244">
        <v>4813</v>
      </c>
      <c r="I25" s="242">
        <v>4810</v>
      </c>
      <c r="J25" s="243"/>
      <c r="K25" s="242"/>
      <c r="L25" s="241">
        <f t="shared" si="2"/>
        <v>9623</v>
      </c>
      <c r="M25" s="247">
        <f t="shared" si="3"/>
        <v>-0.1924555751844539</v>
      </c>
      <c r="N25" s="246">
        <v>10430</v>
      </c>
      <c r="O25" s="242">
        <v>9167</v>
      </c>
      <c r="P25" s="243"/>
      <c r="Q25" s="242"/>
      <c r="R25" s="241">
        <f t="shared" si="4"/>
        <v>19597</v>
      </c>
      <c r="S25" s="245">
        <f t="shared" si="5"/>
        <v>0.017662529156647355</v>
      </c>
      <c r="T25" s="244">
        <v>14187</v>
      </c>
      <c r="U25" s="242">
        <v>12562</v>
      </c>
      <c r="V25" s="243"/>
      <c r="W25" s="242"/>
      <c r="X25" s="241">
        <f t="shared" si="6"/>
        <v>26749</v>
      </c>
      <c r="Y25" s="240">
        <f t="shared" si="7"/>
        <v>-0.2673744812890202</v>
      </c>
    </row>
    <row r="26" spans="1:25" ht="18.75" customHeight="1">
      <c r="A26" s="248" t="s">
        <v>101</v>
      </c>
      <c r="B26" s="246">
        <v>3199</v>
      </c>
      <c r="C26" s="242">
        <v>2213</v>
      </c>
      <c r="D26" s="243">
        <v>0</v>
      </c>
      <c r="E26" s="242">
        <v>0</v>
      </c>
      <c r="F26" s="241">
        <f t="shared" si="0"/>
        <v>5412</v>
      </c>
      <c r="G26" s="245">
        <f t="shared" si="1"/>
        <v>0.011762123441442576</v>
      </c>
      <c r="H26" s="244">
        <v>1302</v>
      </c>
      <c r="I26" s="242">
        <v>1032</v>
      </c>
      <c r="J26" s="243"/>
      <c r="K26" s="242"/>
      <c r="L26" s="241">
        <f t="shared" si="2"/>
        <v>2334</v>
      </c>
      <c r="M26" s="247">
        <f t="shared" si="3"/>
        <v>1.3187660668380463</v>
      </c>
      <c r="N26" s="246">
        <v>5976</v>
      </c>
      <c r="O26" s="242">
        <v>5636</v>
      </c>
      <c r="P26" s="243"/>
      <c r="Q26" s="242"/>
      <c r="R26" s="241">
        <f t="shared" si="4"/>
        <v>11612</v>
      </c>
      <c r="S26" s="245">
        <f t="shared" si="5"/>
        <v>0.010465749276266218</v>
      </c>
      <c r="T26" s="244">
        <v>2506</v>
      </c>
      <c r="U26" s="242">
        <v>2585</v>
      </c>
      <c r="V26" s="243"/>
      <c r="W26" s="242"/>
      <c r="X26" s="241">
        <f t="shared" si="6"/>
        <v>5091</v>
      </c>
      <c r="Y26" s="240">
        <f t="shared" si="7"/>
        <v>1.2808878412885485</v>
      </c>
    </row>
    <row r="27" spans="1:25" ht="18.75" customHeight="1">
      <c r="A27" s="248" t="s">
        <v>100</v>
      </c>
      <c r="B27" s="246">
        <v>3034</v>
      </c>
      <c r="C27" s="242">
        <v>2506</v>
      </c>
      <c r="D27" s="243">
        <v>0</v>
      </c>
      <c r="E27" s="242">
        <v>0</v>
      </c>
      <c r="F27" s="241">
        <f t="shared" si="0"/>
        <v>5540</v>
      </c>
      <c r="G27" s="245">
        <f t="shared" si="1"/>
        <v>0.012040311135549127</v>
      </c>
      <c r="H27" s="244"/>
      <c r="I27" s="242"/>
      <c r="J27" s="243"/>
      <c r="K27" s="242"/>
      <c r="L27" s="241">
        <f t="shared" si="2"/>
        <v>0</v>
      </c>
      <c r="M27" s="247" t="str">
        <f t="shared" si="3"/>
        <v>         /0</v>
      </c>
      <c r="N27" s="246">
        <v>6256</v>
      </c>
      <c r="O27" s="242">
        <v>5855</v>
      </c>
      <c r="P27" s="243"/>
      <c r="Q27" s="242"/>
      <c r="R27" s="241">
        <f t="shared" si="4"/>
        <v>12111</v>
      </c>
      <c r="S27" s="245">
        <f t="shared" si="5"/>
        <v>0.010915491688327608</v>
      </c>
      <c r="T27" s="244"/>
      <c r="U27" s="242"/>
      <c r="V27" s="243"/>
      <c r="W27" s="242"/>
      <c r="X27" s="241">
        <f t="shared" si="6"/>
        <v>0</v>
      </c>
      <c r="Y27" s="240" t="str">
        <f t="shared" si="7"/>
        <v>         /0</v>
      </c>
    </row>
    <row r="28" spans="1:25" ht="18.75" customHeight="1">
      <c r="A28" s="248" t="s">
        <v>99</v>
      </c>
      <c r="B28" s="246">
        <v>2422</v>
      </c>
      <c r="C28" s="242">
        <v>2105</v>
      </c>
      <c r="D28" s="243">
        <v>0</v>
      </c>
      <c r="E28" s="242">
        <v>0</v>
      </c>
      <c r="F28" s="241">
        <f t="shared" si="0"/>
        <v>4527</v>
      </c>
      <c r="G28" s="245">
        <f t="shared" si="1"/>
        <v>0.009838716337659007</v>
      </c>
      <c r="H28" s="244">
        <v>2228</v>
      </c>
      <c r="I28" s="242">
        <v>2012</v>
      </c>
      <c r="J28" s="243"/>
      <c r="K28" s="242"/>
      <c r="L28" s="241">
        <f t="shared" si="2"/>
        <v>4240</v>
      </c>
      <c r="M28" s="247">
        <f t="shared" si="3"/>
        <v>0.0676886792452831</v>
      </c>
      <c r="N28" s="246">
        <v>5588</v>
      </c>
      <c r="O28" s="242">
        <v>4730</v>
      </c>
      <c r="P28" s="243"/>
      <c r="Q28" s="242"/>
      <c r="R28" s="241">
        <f t="shared" si="4"/>
        <v>10318</v>
      </c>
      <c r="S28" s="245">
        <f t="shared" si="5"/>
        <v>0.00929948338206294</v>
      </c>
      <c r="T28" s="244">
        <v>4842</v>
      </c>
      <c r="U28" s="242">
        <v>4370</v>
      </c>
      <c r="V28" s="243"/>
      <c r="W28" s="242"/>
      <c r="X28" s="241">
        <f t="shared" si="6"/>
        <v>9212</v>
      </c>
      <c r="Y28" s="240">
        <f t="shared" si="7"/>
        <v>0.1200607902735562</v>
      </c>
    </row>
    <row r="29" spans="1:25" ht="18.75" customHeight="1">
      <c r="A29" s="248" t="s">
        <v>98</v>
      </c>
      <c r="B29" s="246">
        <v>2391</v>
      </c>
      <c r="C29" s="242">
        <v>2254</v>
      </c>
      <c r="D29" s="243">
        <v>0</v>
      </c>
      <c r="E29" s="242">
        <v>0</v>
      </c>
      <c r="F29" s="241">
        <f t="shared" si="0"/>
        <v>4645</v>
      </c>
      <c r="G29" s="245">
        <f t="shared" si="1"/>
        <v>0.010095170618163483</v>
      </c>
      <c r="H29" s="244"/>
      <c r="I29" s="242"/>
      <c r="J29" s="243"/>
      <c r="K29" s="242"/>
      <c r="L29" s="241">
        <f t="shared" si="2"/>
        <v>0</v>
      </c>
      <c r="M29" s="247" t="str">
        <f t="shared" si="3"/>
        <v>         /0</v>
      </c>
      <c r="N29" s="246">
        <v>5681</v>
      </c>
      <c r="O29" s="242">
        <v>5412</v>
      </c>
      <c r="P29" s="243"/>
      <c r="Q29" s="242"/>
      <c r="R29" s="241">
        <f t="shared" si="4"/>
        <v>11093</v>
      </c>
      <c r="S29" s="245">
        <f t="shared" si="5"/>
        <v>0.009997981116226419</v>
      </c>
      <c r="T29" s="244"/>
      <c r="U29" s="242"/>
      <c r="V29" s="243"/>
      <c r="W29" s="242"/>
      <c r="X29" s="241">
        <f t="shared" si="6"/>
        <v>0</v>
      </c>
      <c r="Y29" s="240" t="str">
        <f t="shared" si="7"/>
        <v>         /0</v>
      </c>
    </row>
    <row r="30" spans="1:25" ht="18.75" customHeight="1">
      <c r="A30" s="248" t="s">
        <v>97</v>
      </c>
      <c r="B30" s="246">
        <v>2320</v>
      </c>
      <c r="C30" s="242">
        <v>2495</v>
      </c>
      <c r="D30" s="243">
        <v>0</v>
      </c>
      <c r="E30" s="242">
        <v>0</v>
      </c>
      <c r="F30" s="241">
        <f t="shared" si="0"/>
        <v>4815</v>
      </c>
      <c r="G30" s="245">
        <f t="shared" si="1"/>
        <v>0.010464638649398745</v>
      </c>
      <c r="H30" s="244">
        <v>2883</v>
      </c>
      <c r="I30" s="242">
        <v>2956</v>
      </c>
      <c r="J30" s="243"/>
      <c r="K30" s="242"/>
      <c r="L30" s="241">
        <f t="shared" si="2"/>
        <v>5839</v>
      </c>
      <c r="M30" s="247">
        <f t="shared" si="3"/>
        <v>-0.17537249529028942</v>
      </c>
      <c r="N30" s="246">
        <v>6534</v>
      </c>
      <c r="O30" s="242">
        <v>6679</v>
      </c>
      <c r="P30" s="243"/>
      <c r="Q30" s="242"/>
      <c r="R30" s="241">
        <f t="shared" si="4"/>
        <v>13213</v>
      </c>
      <c r="S30" s="245">
        <f t="shared" si="5"/>
        <v>0.011908710401938128</v>
      </c>
      <c r="T30" s="244">
        <v>7327</v>
      </c>
      <c r="U30" s="242">
        <v>7328</v>
      </c>
      <c r="V30" s="243"/>
      <c r="W30" s="242"/>
      <c r="X30" s="241">
        <f t="shared" si="6"/>
        <v>14655</v>
      </c>
      <c r="Y30" s="240">
        <f t="shared" si="7"/>
        <v>-0.09839645172296141</v>
      </c>
    </row>
    <row r="31" spans="1:25" ht="18.75" customHeight="1">
      <c r="A31" s="248" t="s">
        <v>96</v>
      </c>
      <c r="B31" s="246">
        <v>2303</v>
      </c>
      <c r="C31" s="242">
        <v>2257</v>
      </c>
      <c r="D31" s="243">
        <v>0</v>
      </c>
      <c r="E31" s="242">
        <v>0</v>
      </c>
      <c r="F31" s="241">
        <f t="shared" si="0"/>
        <v>4560</v>
      </c>
      <c r="G31" s="245">
        <f t="shared" si="1"/>
        <v>0.009910436602545852</v>
      </c>
      <c r="H31" s="244"/>
      <c r="I31" s="242"/>
      <c r="J31" s="243"/>
      <c r="K31" s="242"/>
      <c r="L31" s="241">
        <f t="shared" si="2"/>
        <v>0</v>
      </c>
      <c r="M31" s="247" t="str">
        <f t="shared" si="3"/>
        <v>         /0</v>
      </c>
      <c r="N31" s="246">
        <v>5601</v>
      </c>
      <c r="O31" s="242">
        <v>4970</v>
      </c>
      <c r="P31" s="243"/>
      <c r="Q31" s="242"/>
      <c r="R31" s="241">
        <f t="shared" si="4"/>
        <v>10571</v>
      </c>
      <c r="S31" s="245">
        <f t="shared" si="5"/>
        <v>0.009527509093989856</v>
      </c>
      <c r="T31" s="244"/>
      <c r="U31" s="242"/>
      <c r="V31" s="243"/>
      <c r="W31" s="242"/>
      <c r="X31" s="241">
        <f t="shared" si="6"/>
        <v>0</v>
      </c>
      <c r="Y31" s="240" t="str">
        <f t="shared" si="7"/>
        <v>         /0</v>
      </c>
    </row>
    <row r="32" spans="1:25" ht="18.75" customHeight="1">
      <c r="A32" s="248" t="s">
        <v>69</v>
      </c>
      <c r="B32" s="246">
        <v>2047</v>
      </c>
      <c r="C32" s="242">
        <v>2451</v>
      </c>
      <c r="D32" s="243">
        <v>0</v>
      </c>
      <c r="E32" s="242">
        <v>0</v>
      </c>
      <c r="F32" s="241">
        <f t="shared" si="0"/>
        <v>4498</v>
      </c>
      <c r="G32" s="245">
        <f t="shared" si="1"/>
        <v>0.009775689438212993</v>
      </c>
      <c r="H32" s="244">
        <v>5839</v>
      </c>
      <c r="I32" s="242">
        <v>5881</v>
      </c>
      <c r="J32" s="243"/>
      <c r="K32" s="242"/>
      <c r="L32" s="241">
        <f t="shared" si="2"/>
        <v>11720</v>
      </c>
      <c r="M32" s="247">
        <f t="shared" si="3"/>
        <v>-0.6162116040955632</v>
      </c>
      <c r="N32" s="246">
        <v>14494</v>
      </c>
      <c r="O32" s="242">
        <v>12500</v>
      </c>
      <c r="P32" s="243"/>
      <c r="Q32" s="242"/>
      <c r="R32" s="241">
        <f t="shared" si="4"/>
        <v>26994</v>
      </c>
      <c r="S32" s="245">
        <f t="shared" si="5"/>
        <v>0.02432935204646317</v>
      </c>
      <c r="T32" s="244">
        <v>13487</v>
      </c>
      <c r="U32" s="242">
        <v>13263</v>
      </c>
      <c r="V32" s="243"/>
      <c r="W32" s="242"/>
      <c r="X32" s="241">
        <f t="shared" si="6"/>
        <v>26750</v>
      </c>
      <c r="Y32" s="240">
        <f t="shared" si="7"/>
        <v>0.009121495327102824</v>
      </c>
    </row>
    <row r="33" spans="1:25" ht="18.75" customHeight="1">
      <c r="A33" s="248" t="s">
        <v>95</v>
      </c>
      <c r="B33" s="246">
        <v>1944</v>
      </c>
      <c r="C33" s="242">
        <v>1284</v>
      </c>
      <c r="D33" s="243">
        <v>0</v>
      </c>
      <c r="E33" s="242">
        <v>0</v>
      </c>
      <c r="F33" s="241">
        <f t="shared" si="0"/>
        <v>3228</v>
      </c>
      <c r="G33" s="245">
        <f t="shared" si="1"/>
        <v>0.007015545910749564</v>
      </c>
      <c r="H33" s="244">
        <v>2781</v>
      </c>
      <c r="I33" s="242">
        <v>2423</v>
      </c>
      <c r="J33" s="243"/>
      <c r="K33" s="242"/>
      <c r="L33" s="241">
        <f t="shared" si="2"/>
        <v>5204</v>
      </c>
      <c r="M33" s="247">
        <f t="shared" si="3"/>
        <v>-0.3797079169869332</v>
      </c>
      <c r="N33" s="246">
        <v>4465</v>
      </c>
      <c r="O33" s="242">
        <v>3498</v>
      </c>
      <c r="P33" s="243"/>
      <c r="Q33" s="242"/>
      <c r="R33" s="241">
        <f t="shared" si="4"/>
        <v>7963</v>
      </c>
      <c r="S33" s="245">
        <f t="shared" si="5"/>
        <v>0.007176951557604882</v>
      </c>
      <c r="T33" s="244">
        <v>5899</v>
      </c>
      <c r="U33" s="242">
        <v>5758</v>
      </c>
      <c r="V33" s="243">
        <v>0</v>
      </c>
      <c r="W33" s="242">
        <v>37</v>
      </c>
      <c r="X33" s="241">
        <f t="shared" si="6"/>
        <v>11694</v>
      </c>
      <c r="Y33" s="240">
        <f t="shared" si="7"/>
        <v>-0.31905250555840603</v>
      </c>
    </row>
    <row r="34" spans="1:25" ht="18.75" customHeight="1">
      <c r="A34" s="248" t="s">
        <v>94</v>
      </c>
      <c r="B34" s="246">
        <v>496</v>
      </c>
      <c r="C34" s="242">
        <v>539</v>
      </c>
      <c r="D34" s="243">
        <v>0</v>
      </c>
      <c r="E34" s="242">
        <v>0</v>
      </c>
      <c r="F34" s="241">
        <f t="shared" si="0"/>
        <v>1035</v>
      </c>
      <c r="G34" s="245">
        <f t="shared" si="1"/>
        <v>0.0022494083078146835</v>
      </c>
      <c r="H34" s="244">
        <v>463</v>
      </c>
      <c r="I34" s="242">
        <v>515</v>
      </c>
      <c r="J34" s="243">
        <v>568</v>
      </c>
      <c r="K34" s="242">
        <v>546</v>
      </c>
      <c r="L34" s="241">
        <f t="shared" si="2"/>
        <v>2092</v>
      </c>
      <c r="M34" s="247">
        <f t="shared" si="3"/>
        <v>-0.5052581261950286</v>
      </c>
      <c r="N34" s="246">
        <v>1663</v>
      </c>
      <c r="O34" s="242">
        <v>1692</v>
      </c>
      <c r="P34" s="243"/>
      <c r="Q34" s="242"/>
      <c r="R34" s="241">
        <f t="shared" si="4"/>
        <v>3355</v>
      </c>
      <c r="S34" s="245">
        <f t="shared" si="5"/>
        <v>0.003023819223378674</v>
      </c>
      <c r="T34" s="244">
        <v>1385</v>
      </c>
      <c r="U34" s="242">
        <v>1435</v>
      </c>
      <c r="V34" s="243">
        <v>1243</v>
      </c>
      <c r="W34" s="242">
        <v>1157</v>
      </c>
      <c r="X34" s="241">
        <f t="shared" si="6"/>
        <v>5220</v>
      </c>
      <c r="Y34" s="240">
        <f t="shared" si="7"/>
        <v>-0.35727969348659006</v>
      </c>
    </row>
    <row r="35" spans="1:25" ht="18.75" customHeight="1">
      <c r="A35" s="248" t="s">
        <v>93</v>
      </c>
      <c r="B35" s="246">
        <v>484</v>
      </c>
      <c r="C35" s="242">
        <v>504</v>
      </c>
      <c r="D35" s="243">
        <v>0</v>
      </c>
      <c r="E35" s="242">
        <v>0</v>
      </c>
      <c r="F35" s="241">
        <f t="shared" si="0"/>
        <v>988</v>
      </c>
      <c r="G35" s="245">
        <f t="shared" si="1"/>
        <v>0.0021472612638849344</v>
      </c>
      <c r="H35" s="244">
        <v>231</v>
      </c>
      <c r="I35" s="242">
        <v>215</v>
      </c>
      <c r="J35" s="243"/>
      <c r="K35" s="242"/>
      <c r="L35" s="241">
        <f t="shared" si="2"/>
        <v>446</v>
      </c>
      <c r="M35" s="247">
        <f t="shared" si="3"/>
        <v>1.2152466367713006</v>
      </c>
      <c r="N35" s="246">
        <v>1293</v>
      </c>
      <c r="O35" s="242">
        <v>1137</v>
      </c>
      <c r="P35" s="243"/>
      <c r="Q35" s="242"/>
      <c r="R35" s="241">
        <f t="shared" si="4"/>
        <v>2430</v>
      </c>
      <c r="S35" s="245">
        <f t="shared" si="5"/>
        <v>0.002190128379377102</v>
      </c>
      <c r="T35" s="244">
        <v>843</v>
      </c>
      <c r="U35" s="242">
        <v>641</v>
      </c>
      <c r="V35" s="243"/>
      <c r="W35" s="242"/>
      <c r="X35" s="241">
        <f t="shared" si="6"/>
        <v>1484</v>
      </c>
      <c r="Y35" s="240">
        <f t="shared" si="7"/>
        <v>0.6374663072776281</v>
      </c>
    </row>
    <row r="36" spans="1:25" ht="18.75" customHeight="1">
      <c r="A36" s="248" t="s">
        <v>92</v>
      </c>
      <c r="B36" s="246">
        <v>249</v>
      </c>
      <c r="C36" s="242">
        <v>359</v>
      </c>
      <c r="D36" s="243">
        <v>0</v>
      </c>
      <c r="E36" s="242">
        <v>0</v>
      </c>
      <c r="F36" s="241">
        <f t="shared" si="0"/>
        <v>608</v>
      </c>
      <c r="G36" s="245">
        <f t="shared" si="1"/>
        <v>0.0013213915470061137</v>
      </c>
      <c r="H36" s="244">
        <v>410</v>
      </c>
      <c r="I36" s="242">
        <v>571</v>
      </c>
      <c r="J36" s="243">
        <v>0</v>
      </c>
      <c r="K36" s="242">
        <v>0</v>
      </c>
      <c r="L36" s="241">
        <f t="shared" si="2"/>
        <v>981</v>
      </c>
      <c r="M36" s="247">
        <f t="shared" si="3"/>
        <v>-0.38022426095820594</v>
      </c>
      <c r="N36" s="246">
        <v>1059</v>
      </c>
      <c r="O36" s="242">
        <v>1331</v>
      </c>
      <c r="P36" s="243"/>
      <c r="Q36" s="242"/>
      <c r="R36" s="241">
        <f t="shared" si="4"/>
        <v>2390</v>
      </c>
      <c r="S36" s="245">
        <f t="shared" si="5"/>
        <v>0.0021540768834202775</v>
      </c>
      <c r="T36" s="244">
        <v>1250</v>
      </c>
      <c r="U36" s="242">
        <v>1630</v>
      </c>
      <c r="V36" s="243">
        <v>0</v>
      </c>
      <c r="W36" s="242">
        <v>0</v>
      </c>
      <c r="X36" s="241">
        <f t="shared" si="6"/>
        <v>2880</v>
      </c>
      <c r="Y36" s="240">
        <f t="shared" si="7"/>
        <v>-0.17013888888888884</v>
      </c>
    </row>
    <row r="37" spans="1:25" ht="18.75" customHeight="1">
      <c r="A37" s="248" t="s">
        <v>91</v>
      </c>
      <c r="B37" s="246">
        <v>175</v>
      </c>
      <c r="C37" s="242">
        <v>172</v>
      </c>
      <c r="D37" s="243">
        <v>0</v>
      </c>
      <c r="E37" s="242">
        <v>0</v>
      </c>
      <c r="F37" s="241">
        <f t="shared" si="0"/>
        <v>347</v>
      </c>
      <c r="G37" s="245">
        <f t="shared" si="1"/>
        <v>0.000754149451991976</v>
      </c>
      <c r="H37" s="244"/>
      <c r="I37" s="242"/>
      <c r="J37" s="243">
        <v>130</v>
      </c>
      <c r="K37" s="242">
        <v>124</v>
      </c>
      <c r="L37" s="241">
        <f t="shared" si="2"/>
        <v>254</v>
      </c>
      <c r="M37" s="247">
        <f t="shared" si="3"/>
        <v>0.3661417322834646</v>
      </c>
      <c r="N37" s="246">
        <v>175</v>
      </c>
      <c r="O37" s="242">
        <v>172</v>
      </c>
      <c r="P37" s="243"/>
      <c r="Q37" s="242"/>
      <c r="R37" s="241">
        <f t="shared" si="4"/>
        <v>347</v>
      </c>
      <c r="S37" s="245">
        <f t="shared" si="5"/>
        <v>0.00031274672742545454</v>
      </c>
      <c r="T37" s="244"/>
      <c r="U37" s="242"/>
      <c r="V37" s="243">
        <v>364</v>
      </c>
      <c r="W37" s="242">
        <v>296</v>
      </c>
      <c r="X37" s="241">
        <f t="shared" si="6"/>
        <v>660</v>
      </c>
      <c r="Y37" s="240">
        <f t="shared" si="7"/>
        <v>-0.47424242424242424</v>
      </c>
    </row>
    <row r="38" spans="1:25" ht="18.75" customHeight="1" thickBot="1">
      <c r="A38" s="239" t="s">
        <v>41</v>
      </c>
      <c r="B38" s="237">
        <v>0</v>
      </c>
      <c r="C38" s="233">
        <v>0</v>
      </c>
      <c r="D38" s="234">
        <v>50</v>
      </c>
      <c r="E38" s="233">
        <v>59</v>
      </c>
      <c r="F38" s="232">
        <f t="shared" si="0"/>
        <v>109</v>
      </c>
      <c r="G38" s="236">
        <f t="shared" si="1"/>
        <v>0.00023689420826260917</v>
      </c>
      <c r="H38" s="235">
        <v>13684</v>
      </c>
      <c r="I38" s="233">
        <v>7723</v>
      </c>
      <c r="J38" s="234">
        <v>58</v>
      </c>
      <c r="K38" s="233">
        <v>88</v>
      </c>
      <c r="L38" s="232">
        <f t="shared" si="2"/>
        <v>21553</v>
      </c>
      <c r="M38" s="238">
        <f t="shared" si="3"/>
        <v>-0.9949426993921959</v>
      </c>
      <c r="N38" s="237">
        <v>0</v>
      </c>
      <c r="O38" s="233">
        <v>0</v>
      </c>
      <c r="P38" s="234">
        <v>299</v>
      </c>
      <c r="Q38" s="233">
        <v>305</v>
      </c>
      <c r="R38" s="232">
        <f t="shared" si="4"/>
        <v>604</v>
      </c>
      <c r="S38" s="236">
        <f t="shared" si="5"/>
        <v>0.0005443775889480534</v>
      </c>
      <c r="T38" s="235">
        <v>36206</v>
      </c>
      <c r="U38" s="233">
        <v>18829</v>
      </c>
      <c r="V38" s="234">
        <v>617</v>
      </c>
      <c r="W38" s="233">
        <v>348</v>
      </c>
      <c r="X38" s="232">
        <f t="shared" si="6"/>
        <v>56000</v>
      </c>
      <c r="Y38" s="231">
        <f t="shared" si="7"/>
        <v>-0.9892142857142857</v>
      </c>
    </row>
    <row r="39" ht="15" thickTop="1">
      <c r="A39" s="223" t="s">
        <v>90</v>
      </c>
    </row>
    <row r="40" ht="14.25">
      <c r="A40" s="223" t="s">
        <v>89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9:Y65536 M39:M65536 Y3 M3 M5:M8 Y5:Y8">
    <cfRule type="cellIs" priority="3" dxfId="52" operator="lessThan" stopIfTrue="1">
      <formula>0</formula>
    </cfRule>
  </conditionalFormatting>
  <conditionalFormatting sqref="M9:M38 Y9:Y38">
    <cfRule type="cellIs" priority="4" dxfId="52" operator="lessThan" stopIfTrue="1">
      <formula>0</formula>
    </cfRule>
    <cfRule type="cellIs" priority="5" dxfId="54" operator="greaterThanOrEqual" stopIfTrue="1">
      <formula>0</formula>
    </cfRule>
  </conditionalFormatting>
  <conditionalFormatting sqref="G6:G8">
    <cfRule type="cellIs" priority="2" dxfId="52" operator="lessThan" stopIfTrue="1">
      <formula>0</formula>
    </cfRule>
  </conditionalFormatting>
  <conditionalFormatting sqref="S6:S8">
    <cfRule type="cellIs" priority="1" dxfId="5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A43" sqref="A43:A51"/>
    </sheetView>
  </sheetViews>
  <sheetFormatPr defaultColWidth="8.00390625" defaultRowHeight="15"/>
  <cols>
    <col min="1" max="1" width="24.8515625" style="230" customWidth="1"/>
    <col min="2" max="2" width="9.140625" style="230" customWidth="1"/>
    <col min="3" max="3" width="10.7109375" style="230" customWidth="1"/>
    <col min="4" max="4" width="8.57421875" style="230" bestFit="1" customWidth="1"/>
    <col min="5" max="5" width="10.57421875" style="230" bestFit="1" customWidth="1"/>
    <col min="6" max="6" width="10.140625" style="230" customWidth="1"/>
    <col min="7" max="7" width="11.28125" style="230" bestFit="1" customWidth="1"/>
    <col min="8" max="8" width="10.00390625" style="230" customWidth="1"/>
    <col min="9" max="9" width="10.421875" style="230" bestFit="1" customWidth="1"/>
    <col min="10" max="10" width="9.00390625" style="230" bestFit="1" customWidth="1"/>
    <col min="11" max="11" width="10.57421875" style="230" bestFit="1" customWidth="1"/>
    <col min="12" max="12" width="9.421875" style="230" customWidth="1"/>
    <col min="13" max="13" width="9.57421875" style="230" customWidth="1"/>
    <col min="14" max="15" width="12.421875" style="230" bestFit="1" customWidth="1"/>
    <col min="16" max="16" width="9.421875" style="230" customWidth="1"/>
    <col min="17" max="17" width="10.57421875" style="230" bestFit="1" customWidth="1"/>
    <col min="18" max="18" width="10.00390625" style="230" customWidth="1"/>
    <col min="19" max="19" width="11.28125" style="230" bestFit="1" customWidth="1"/>
    <col min="20" max="20" width="9.7109375" style="230" customWidth="1"/>
    <col min="21" max="21" width="10.28125" style="230" customWidth="1"/>
    <col min="22" max="22" width="9.421875" style="230" customWidth="1"/>
    <col min="23" max="23" width="10.28125" style="230" customWidth="1"/>
    <col min="24" max="24" width="10.57421875" style="230" customWidth="1"/>
    <col min="25" max="25" width="9.8515625" style="230" bestFit="1" customWidth="1"/>
    <col min="26" max="16384" width="8.00390625" style="230" customWidth="1"/>
  </cols>
  <sheetData>
    <row r="1" spans="24:25" ht="18.75" thickBot="1">
      <c r="X1" s="541" t="s">
        <v>32</v>
      </c>
      <c r="Y1" s="542"/>
    </row>
    <row r="2" ht="5.25" customHeight="1" thickBot="1"/>
    <row r="3" spans="1:25" ht="24.75" customHeight="1" thickTop="1">
      <c r="A3" s="543" t="s">
        <v>135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5"/>
    </row>
    <row r="4" spans="1:25" ht="21" customHeight="1" thickBot="1">
      <c r="A4" s="573" t="s">
        <v>119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5"/>
    </row>
    <row r="5" spans="1:25" s="275" customFormat="1" ht="19.5" customHeight="1" thickBot="1" thickTop="1">
      <c r="A5" s="569" t="s">
        <v>118</v>
      </c>
      <c r="B5" s="564" t="s">
        <v>76</v>
      </c>
      <c r="C5" s="565"/>
      <c r="D5" s="565"/>
      <c r="E5" s="565"/>
      <c r="F5" s="565"/>
      <c r="G5" s="565"/>
      <c r="H5" s="565"/>
      <c r="I5" s="565"/>
      <c r="J5" s="566"/>
      <c r="K5" s="566"/>
      <c r="L5" s="566"/>
      <c r="M5" s="567"/>
      <c r="N5" s="568" t="s">
        <v>75</v>
      </c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7"/>
    </row>
    <row r="6" spans="1:25" s="274" customFormat="1" ht="26.25" customHeight="1" thickBot="1">
      <c r="A6" s="570"/>
      <c r="B6" s="553" t="s">
        <v>74</v>
      </c>
      <c r="C6" s="554"/>
      <c r="D6" s="554"/>
      <c r="E6" s="554"/>
      <c r="F6" s="555"/>
      <c r="G6" s="550" t="s">
        <v>72</v>
      </c>
      <c r="H6" s="553" t="s">
        <v>73</v>
      </c>
      <c r="I6" s="554"/>
      <c r="J6" s="554"/>
      <c r="K6" s="554"/>
      <c r="L6" s="555"/>
      <c r="M6" s="550" t="s">
        <v>71</v>
      </c>
      <c r="N6" s="560" t="s">
        <v>117</v>
      </c>
      <c r="O6" s="554"/>
      <c r="P6" s="554"/>
      <c r="Q6" s="554"/>
      <c r="R6" s="554"/>
      <c r="S6" s="550" t="s">
        <v>72</v>
      </c>
      <c r="T6" s="561" t="s">
        <v>116</v>
      </c>
      <c r="U6" s="562"/>
      <c r="V6" s="562"/>
      <c r="W6" s="562"/>
      <c r="X6" s="563"/>
      <c r="Y6" s="550" t="s">
        <v>71</v>
      </c>
    </row>
    <row r="7" spans="1:25" s="269" customFormat="1" ht="26.25" customHeight="1">
      <c r="A7" s="571"/>
      <c r="B7" s="533" t="s">
        <v>26</v>
      </c>
      <c r="C7" s="534"/>
      <c r="D7" s="535" t="s">
        <v>25</v>
      </c>
      <c r="E7" s="536"/>
      <c r="F7" s="537" t="s">
        <v>21</v>
      </c>
      <c r="G7" s="551"/>
      <c r="H7" s="533" t="s">
        <v>26</v>
      </c>
      <c r="I7" s="534"/>
      <c r="J7" s="535" t="s">
        <v>25</v>
      </c>
      <c r="K7" s="536"/>
      <c r="L7" s="537" t="s">
        <v>21</v>
      </c>
      <c r="M7" s="551"/>
      <c r="N7" s="534" t="s">
        <v>26</v>
      </c>
      <c r="O7" s="534"/>
      <c r="P7" s="539" t="s">
        <v>25</v>
      </c>
      <c r="Q7" s="534"/>
      <c r="R7" s="537" t="s">
        <v>21</v>
      </c>
      <c r="S7" s="551"/>
      <c r="T7" s="540" t="s">
        <v>26</v>
      </c>
      <c r="U7" s="536"/>
      <c r="V7" s="535" t="s">
        <v>25</v>
      </c>
      <c r="W7" s="556"/>
      <c r="X7" s="537" t="s">
        <v>21</v>
      </c>
      <c r="Y7" s="551"/>
    </row>
    <row r="8" spans="1:25" s="269" customFormat="1" ht="15.75" thickBot="1">
      <c r="A8" s="572"/>
      <c r="B8" s="272" t="s">
        <v>39</v>
      </c>
      <c r="C8" s="270" t="s">
        <v>38</v>
      </c>
      <c r="D8" s="271" t="s">
        <v>39</v>
      </c>
      <c r="E8" s="270" t="s">
        <v>38</v>
      </c>
      <c r="F8" s="538"/>
      <c r="G8" s="552"/>
      <c r="H8" s="272" t="s">
        <v>39</v>
      </c>
      <c r="I8" s="270" t="s">
        <v>38</v>
      </c>
      <c r="J8" s="271" t="s">
        <v>39</v>
      </c>
      <c r="K8" s="270" t="s">
        <v>38</v>
      </c>
      <c r="L8" s="538"/>
      <c r="M8" s="552"/>
      <c r="N8" s="272" t="s">
        <v>39</v>
      </c>
      <c r="O8" s="270" t="s">
        <v>38</v>
      </c>
      <c r="P8" s="271" t="s">
        <v>39</v>
      </c>
      <c r="Q8" s="270" t="s">
        <v>38</v>
      </c>
      <c r="R8" s="538"/>
      <c r="S8" s="552"/>
      <c r="T8" s="272" t="s">
        <v>39</v>
      </c>
      <c r="U8" s="270" t="s">
        <v>38</v>
      </c>
      <c r="V8" s="271" t="s">
        <v>39</v>
      </c>
      <c r="W8" s="270" t="s">
        <v>38</v>
      </c>
      <c r="X8" s="538"/>
      <c r="Y8" s="552"/>
    </row>
    <row r="9" spans="1:25" s="276" customFormat="1" ht="18" customHeight="1" thickBot="1" thickTop="1">
      <c r="A9" s="286" t="s">
        <v>28</v>
      </c>
      <c r="B9" s="285">
        <f>SUM(B10:B42)</f>
        <v>24369.356000000003</v>
      </c>
      <c r="C9" s="279">
        <f>SUM(C10:C42)</f>
        <v>14698.931000000002</v>
      </c>
      <c r="D9" s="280">
        <f>SUM(D10:D42)</f>
        <v>4065.811</v>
      </c>
      <c r="E9" s="279">
        <f>SUM(E10:E42)</f>
        <v>2015.9149999999997</v>
      </c>
      <c r="F9" s="278">
        <f aca="true" t="shared" si="0" ref="F9:F42">SUM(B9:E9)</f>
        <v>45150.013000000006</v>
      </c>
      <c r="G9" s="282">
        <f aca="true" t="shared" si="1" ref="G9:G42">F9/$F$9</f>
        <v>1</v>
      </c>
      <c r="H9" s="281">
        <f>SUM(H10:H42)</f>
        <v>23610.194</v>
      </c>
      <c r="I9" s="279">
        <f>SUM(I10:I42)</f>
        <v>14199.845000000001</v>
      </c>
      <c r="J9" s="280">
        <f>SUM(J10:J42)</f>
        <v>1695.424</v>
      </c>
      <c r="K9" s="279">
        <f>SUM(K10:K42)</f>
        <v>828.6000000000001</v>
      </c>
      <c r="L9" s="278">
        <f aca="true" t="shared" si="2" ref="L9:L42">SUM(H9:K9)</f>
        <v>40334.063</v>
      </c>
      <c r="M9" s="284">
        <f aca="true" t="shared" si="3" ref="M9:M42">IF(ISERROR(F9/L9-1),"         /0",(F9/L9-1))</f>
        <v>0.11940155892551663</v>
      </c>
      <c r="N9" s="283">
        <f>SUM(N10:N42)</f>
        <v>47383.738</v>
      </c>
      <c r="O9" s="279">
        <f>SUM(O10:O42)</f>
        <v>29447.905000000006</v>
      </c>
      <c r="P9" s="280">
        <f>SUM(P10:P42)</f>
        <v>8393.345</v>
      </c>
      <c r="Q9" s="279">
        <f>SUM(Q10:Q42)</f>
        <v>4392.431</v>
      </c>
      <c r="R9" s="278">
        <f aca="true" t="shared" si="4" ref="R9:R42">SUM(N9:Q9)</f>
        <v>89617.41900000001</v>
      </c>
      <c r="S9" s="282">
        <f aca="true" t="shared" si="5" ref="S9:S42">R9/$R$9</f>
        <v>1</v>
      </c>
      <c r="T9" s="281">
        <f>SUM(T10:T42)</f>
        <v>50813.00700000001</v>
      </c>
      <c r="U9" s="279">
        <f>SUM(U10:U42)</f>
        <v>28930.255999999998</v>
      </c>
      <c r="V9" s="280">
        <f>SUM(V10:V42)</f>
        <v>3061.2210000000005</v>
      </c>
      <c r="W9" s="279">
        <f>SUM(W10:W42)</f>
        <v>1592.8949999999998</v>
      </c>
      <c r="X9" s="278">
        <f aca="true" t="shared" si="6" ref="X9:X42">SUM(T9:W9)</f>
        <v>84397.37900000002</v>
      </c>
      <c r="Y9" s="277">
        <f>IF(ISERROR(R9/X9-1),"         /0",(R9/X9-1))</f>
        <v>0.06185073590970158</v>
      </c>
    </row>
    <row r="10" spans="1:25" ht="18.75" customHeight="1" thickTop="1">
      <c r="A10" s="257" t="s">
        <v>82</v>
      </c>
      <c r="B10" s="255">
        <v>4405.656</v>
      </c>
      <c r="C10" s="251">
        <v>3933.853</v>
      </c>
      <c r="D10" s="252"/>
      <c r="E10" s="251"/>
      <c r="F10" s="250">
        <f t="shared" si="0"/>
        <v>8339.509</v>
      </c>
      <c r="G10" s="254">
        <f t="shared" si="1"/>
        <v>0.1847066799294166</v>
      </c>
      <c r="H10" s="253">
        <v>5535.262</v>
      </c>
      <c r="I10" s="251">
        <v>4671.796</v>
      </c>
      <c r="J10" s="252"/>
      <c r="K10" s="251"/>
      <c r="L10" s="250">
        <f t="shared" si="2"/>
        <v>10207.058</v>
      </c>
      <c r="M10" s="256">
        <f t="shared" si="3"/>
        <v>-0.1829664336187764</v>
      </c>
      <c r="N10" s="255">
        <v>8770.655999999999</v>
      </c>
      <c r="O10" s="251">
        <v>8172.353999999999</v>
      </c>
      <c r="P10" s="252"/>
      <c r="Q10" s="251"/>
      <c r="R10" s="250">
        <f t="shared" si="4"/>
        <v>16943.01</v>
      </c>
      <c r="S10" s="254">
        <f t="shared" si="5"/>
        <v>0.18905933901086794</v>
      </c>
      <c r="T10" s="253">
        <v>11364.370000000003</v>
      </c>
      <c r="U10" s="251">
        <v>9032.795999999998</v>
      </c>
      <c r="V10" s="252"/>
      <c r="W10" s="251"/>
      <c r="X10" s="250">
        <f t="shared" si="6"/>
        <v>20397.166</v>
      </c>
      <c r="Y10" s="249">
        <f aca="true" t="shared" si="7" ref="Y10:Y42">IF(ISERROR(R10/X10-1),"         /0",IF(R10/X10&gt;5,"  *  ",(R10/X10-1)))</f>
        <v>-0.16934489820791787</v>
      </c>
    </row>
    <row r="11" spans="1:25" ht="18.75" customHeight="1">
      <c r="A11" s="248" t="s">
        <v>134</v>
      </c>
      <c r="B11" s="246">
        <v>3220.6820000000002</v>
      </c>
      <c r="C11" s="242">
        <v>2419.6340000000005</v>
      </c>
      <c r="D11" s="243"/>
      <c r="E11" s="242"/>
      <c r="F11" s="241">
        <f t="shared" si="0"/>
        <v>5640.316000000001</v>
      </c>
      <c r="G11" s="245">
        <f t="shared" si="1"/>
        <v>0.12492390644494387</v>
      </c>
      <c r="H11" s="244">
        <v>2211.271</v>
      </c>
      <c r="I11" s="242">
        <v>1370.043</v>
      </c>
      <c r="J11" s="243"/>
      <c r="K11" s="242"/>
      <c r="L11" s="241">
        <f t="shared" si="2"/>
        <v>3581.3140000000003</v>
      </c>
      <c r="M11" s="247">
        <f t="shared" si="3"/>
        <v>0.5749292019633019</v>
      </c>
      <c r="N11" s="246">
        <v>6584.483999999999</v>
      </c>
      <c r="O11" s="242">
        <v>4393.22</v>
      </c>
      <c r="P11" s="243"/>
      <c r="Q11" s="242"/>
      <c r="R11" s="241">
        <f t="shared" si="4"/>
        <v>10977.703999999998</v>
      </c>
      <c r="S11" s="245">
        <f t="shared" si="5"/>
        <v>0.1224952037505119</v>
      </c>
      <c r="T11" s="244">
        <v>6096.547</v>
      </c>
      <c r="U11" s="242">
        <v>3908.4970000000003</v>
      </c>
      <c r="V11" s="243"/>
      <c r="W11" s="242"/>
      <c r="X11" s="241">
        <f t="shared" si="6"/>
        <v>10005.044</v>
      </c>
      <c r="Y11" s="240">
        <f t="shared" si="7"/>
        <v>0.09721696376347744</v>
      </c>
    </row>
    <row r="12" spans="1:25" ht="18.75" customHeight="1">
      <c r="A12" s="248" t="s">
        <v>133</v>
      </c>
      <c r="B12" s="246">
        <v>3719.729</v>
      </c>
      <c r="C12" s="242">
        <v>1147.3500000000001</v>
      </c>
      <c r="D12" s="243"/>
      <c r="E12" s="242">
        <v>141.79700000000003</v>
      </c>
      <c r="F12" s="241">
        <f t="shared" si="0"/>
        <v>5008.876</v>
      </c>
      <c r="G12" s="245">
        <f t="shared" si="1"/>
        <v>0.11093852841194086</v>
      </c>
      <c r="H12" s="244">
        <v>3056.83</v>
      </c>
      <c r="I12" s="242">
        <v>992.553</v>
      </c>
      <c r="J12" s="243">
        <v>56.257</v>
      </c>
      <c r="K12" s="242">
        <v>197.523</v>
      </c>
      <c r="L12" s="241">
        <f t="shared" si="2"/>
        <v>4303.163</v>
      </c>
      <c r="M12" s="247">
        <f t="shared" si="3"/>
        <v>0.1639986679565708</v>
      </c>
      <c r="N12" s="246">
        <v>7977.222</v>
      </c>
      <c r="O12" s="242">
        <v>2544.1859999999997</v>
      </c>
      <c r="P12" s="243"/>
      <c r="Q12" s="242">
        <v>408.287</v>
      </c>
      <c r="R12" s="241">
        <f t="shared" si="4"/>
        <v>10929.695</v>
      </c>
      <c r="S12" s="245">
        <f t="shared" si="5"/>
        <v>0.12195949316505085</v>
      </c>
      <c r="T12" s="244">
        <v>6723.534000000001</v>
      </c>
      <c r="U12" s="242">
        <v>2056.065</v>
      </c>
      <c r="V12" s="243">
        <v>56.257</v>
      </c>
      <c r="W12" s="242">
        <v>393.124</v>
      </c>
      <c r="X12" s="241">
        <f t="shared" si="6"/>
        <v>9228.98</v>
      </c>
      <c r="Y12" s="240">
        <f t="shared" si="7"/>
        <v>0.18427984457654034</v>
      </c>
    </row>
    <row r="13" spans="1:25" ht="18.75" customHeight="1">
      <c r="A13" s="248" t="s">
        <v>85</v>
      </c>
      <c r="B13" s="246">
        <v>2699.7549999999997</v>
      </c>
      <c r="C13" s="242">
        <v>1588.8759999999997</v>
      </c>
      <c r="D13" s="243"/>
      <c r="E13" s="242"/>
      <c r="F13" s="241">
        <f t="shared" si="0"/>
        <v>4288.630999999999</v>
      </c>
      <c r="G13" s="245">
        <f t="shared" si="1"/>
        <v>0.09498626279465298</v>
      </c>
      <c r="H13" s="244">
        <v>1460.0439999999999</v>
      </c>
      <c r="I13" s="242">
        <v>1035.0409999999997</v>
      </c>
      <c r="J13" s="243"/>
      <c r="K13" s="242"/>
      <c r="L13" s="241">
        <f t="shared" si="2"/>
        <v>2495.0849999999996</v>
      </c>
      <c r="M13" s="247">
        <f t="shared" si="3"/>
        <v>0.7188316229707605</v>
      </c>
      <c r="N13" s="246">
        <v>4555.282000000001</v>
      </c>
      <c r="O13" s="242">
        <v>2817.834</v>
      </c>
      <c r="P13" s="243"/>
      <c r="Q13" s="242"/>
      <c r="R13" s="241">
        <f t="shared" si="4"/>
        <v>7373.116000000001</v>
      </c>
      <c r="S13" s="245">
        <f t="shared" si="5"/>
        <v>0.08227324645446439</v>
      </c>
      <c r="T13" s="244">
        <v>2663.302</v>
      </c>
      <c r="U13" s="242">
        <v>1851.777</v>
      </c>
      <c r="V13" s="243"/>
      <c r="W13" s="242"/>
      <c r="X13" s="241">
        <f t="shared" si="6"/>
        <v>4515.079</v>
      </c>
      <c r="Y13" s="240">
        <f t="shared" si="7"/>
        <v>0.6329982266091028</v>
      </c>
    </row>
    <row r="14" spans="1:25" ht="18.75" customHeight="1">
      <c r="A14" s="248" t="s">
        <v>70</v>
      </c>
      <c r="B14" s="246">
        <v>1470.499</v>
      </c>
      <c r="C14" s="242">
        <v>1079.3750000000002</v>
      </c>
      <c r="D14" s="243"/>
      <c r="E14" s="242"/>
      <c r="F14" s="241">
        <f t="shared" si="0"/>
        <v>2549.8740000000003</v>
      </c>
      <c r="G14" s="245">
        <f t="shared" si="1"/>
        <v>0.05647559835697057</v>
      </c>
      <c r="H14" s="244">
        <v>1798.4730000000004</v>
      </c>
      <c r="I14" s="242">
        <v>1483.2720000000004</v>
      </c>
      <c r="J14" s="243">
        <v>0</v>
      </c>
      <c r="K14" s="242">
        <v>0</v>
      </c>
      <c r="L14" s="241">
        <f t="shared" si="2"/>
        <v>3281.745000000001</v>
      </c>
      <c r="M14" s="247">
        <f t="shared" si="3"/>
        <v>-0.22301275693266853</v>
      </c>
      <c r="N14" s="246">
        <v>2999.3170000000005</v>
      </c>
      <c r="O14" s="242">
        <v>2194.9109999999996</v>
      </c>
      <c r="P14" s="243">
        <v>14.017999999999999</v>
      </c>
      <c r="Q14" s="242">
        <v>9.764999999999999</v>
      </c>
      <c r="R14" s="241">
        <f t="shared" si="4"/>
        <v>5218.011</v>
      </c>
      <c r="S14" s="245">
        <f t="shared" si="5"/>
        <v>0.05822541039705685</v>
      </c>
      <c r="T14" s="244">
        <v>3803.5449999999996</v>
      </c>
      <c r="U14" s="242">
        <v>2931.3410000000003</v>
      </c>
      <c r="V14" s="243">
        <v>4.0569999999999995</v>
      </c>
      <c r="W14" s="242">
        <v>0.005</v>
      </c>
      <c r="X14" s="241">
        <f t="shared" si="6"/>
        <v>6738.948</v>
      </c>
      <c r="Y14" s="240">
        <f t="shared" si="7"/>
        <v>-0.22569353554887195</v>
      </c>
    </row>
    <row r="15" spans="1:25" ht="18.75" customHeight="1">
      <c r="A15" s="248" t="s">
        <v>132</v>
      </c>
      <c r="B15" s="246">
        <v>1566.62</v>
      </c>
      <c r="C15" s="242">
        <v>885.2919999999999</v>
      </c>
      <c r="D15" s="243"/>
      <c r="E15" s="242"/>
      <c r="F15" s="241">
        <f t="shared" si="0"/>
        <v>2451.912</v>
      </c>
      <c r="G15" s="245">
        <f t="shared" si="1"/>
        <v>0.05430589798501275</v>
      </c>
      <c r="H15" s="244">
        <v>1914.3490000000002</v>
      </c>
      <c r="I15" s="242">
        <v>691.541</v>
      </c>
      <c r="J15" s="243"/>
      <c r="K15" s="242"/>
      <c r="L15" s="241">
        <f t="shared" si="2"/>
        <v>2605.8900000000003</v>
      </c>
      <c r="M15" s="247">
        <f t="shared" si="3"/>
        <v>-0.059088449627574646</v>
      </c>
      <c r="N15" s="246">
        <v>2786.511</v>
      </c>
      <c r="O15" s="242">
        <v>1710.575</v>
      </c>
      <c r="P15" s="243"/>
      <c r="Q15" s="242"/>
      <c r="R15" s="241">
        <f t="shared" si="4"/>
        <v>4497.086</v>
      </c>
      <c r="S15" s="245">
        <f t="shared" si="5"/>
        <v>0.05018093636461456</v>
      </c>
      <c r="T15" s="244">
        <v>3457.1079999999997</v>
      </c>
      <c r="U15" s="242">
        <v>1393.7379999999998</v>
      </c>
      <c r="V15" s="243"/>
      <c r="W15" s="242"/>
      <c r="X15" s="241">
        <f t="shared" si="6"/>
        <v>4850.846</v>
      </c>
      <c r="Y15" s="240">
        <f t="shared" si="7"/>
        <v>-0.07292748522628822</v>
      </c>
    </row>
    <row r="16" spans="1:25" ht="18.75" customHeight="1">
      <c r="A16" s="248" t="s">
        <v>131</v>
      </c>
      <c r="B16" s="246">
        <v>1543.3890000000001</v>
      </c>
      <c r="C16" s="242">
        <v>821.034</v>
      </c>
      <c r="D16" s="243"/>
      <c r="E16" s="242"/>
      <c r="F16" s="241">
        <f t="shared" si="0"/>
        <v>2364.4230000000002</v>
      </c>
      <c r="G16" s="245">
        <f t="shared" si="1"/>
        <v>0.05236815767915726</v>
      </c>
      <c r="H16" s="244">
        <v>1068.585</v>
      </c>
      <c r="I16" s="242">
        <v>650.601</v>
      </c>
      <c r="J16" s="243"/>
      <c r="K16" s="242"/>
      <c r="L16" s="241">
        <f t="shared" si="2"/>
        <v>1719.1860000000001</v>
      </c>
      <c r="M16" s="247">
        <f t="shared" si="3"/>
        <v>0.3753154108979482</v>
      </c>
      <c r="N16" s="246">
        <v>2728.717</v>
      </c>
      <c r="O16" s="242">
        <v>1563.383</v>
      </c>
      <c r="P16" s="243"/>
      <c r="Q16" s="242"/>
      <c r="R16" s="241">
        <f t="shared" si="4"/>
        <v>4292.1</v>
      </c>
      <c r="S16" s="245">
        <f t="shared" si="5"/>
        <v>0.04789359086540977</v>
      </c>
      <c r="T16" s="244">
        <v>1989.5590000000002</v>
      </c>
      <c r="U16" s="242">
        <v>1046.98</v>
      </c>
      <c r="V16" s="243"/>
      <c r="W16" s="242"/>
      <c r="X16" s="241">
        <f t="shared" si="6"/>
        <v>3036.539</v>
      </c>
      <c r="Y16" s="240">
        <f t="shared" si="7"/>
        <v>0.4134842332010227</v>
      </c>
    </row>
    <row r="17" spans="1:25" ht="18.75" customHeight="1">
      <c r="A17" s="248" t="s">
        <v>130</v>
      </c>
      <c r="B17" s="246"/>
      <c r="C17" s="242"/>
      <c r="D17" s="243">
        <v>1734.182</v>
      </c>
      <c r="E17" s="242">
        <v>401.263</v>
      </c>
      <c r="F17" s="241">
        <f t="shared" si="0"/>
        <v>2135.445</v>
      </c>
      <c r="G17" s="245">
        <f t="shared" si="1"/>
        <v>0.04729666412277666</v>
      </c>
      <c r="H17" s="244"/>
      <c r="I17" s="242"/>
      <c r="J17" s="243">
        <v>738.365</v>
      </c>
      <c r="K17" s="242">
        <v>273.951</v>
      </c>
      <c r="L17" s="241">
        <f t="shared" si="2"/>
        <v>1012.316</v>
      </c>
      <c r="M17" s="247">
        <f t="shared" si="3"/>
        <v>1.1094648311396837</v>
      </c>
      <c r="N17" s="246"/>
      <c r="O17" s="242"/>
      <c r="P17" s="243">
        <v>3726.728</v>
      </c>
      <c r="Q17" s="242">
        <v>824.809</v>
      </c>
      <c r="R17" s="241">
        <f t="shared" si="4"/>
        <v>4551.537</v>
      </c>
      <c r="S17" s="245">
        <f t="shared" si="5"/>
        <v>0.050788530296771876</v>
      </c>
      <c r="T17" s="244"/>
      <c r="U17" s="242"/>
      <c r="V17" s="243">
        <v>1741.476</v>
      </c>
      <c r="W17" s="242">
        <v>692.364</v>
      </c>
      <c r="X17" s="241">
        <f t="shared" si="6"/>
        <v>2433.84</v>
      </c>
      <c r="Y17" s="240">
        <f t="shared" si="7"/>
        <v>0.8701052657528843</v>
      </c>
    </row>
    <row r="18" spans="1:25" ht="18.75" customHeight="1">
      <c r="A18" s="248" t="s">
        <v>129</v>
      </c>
      <c r="B18" s="246">
        <v>1635.138</v>
      </c>
      <c r="C18" s="242">
        <v>404.27299999999997</v>
      </c>
      <c r="D18" s="243"/>
      <c r="E18" s="242"/>
      <c r="F18" s="241">
        <f t="shared" si="0"/>
        <v>2039.4109999999998</v>
      </c>
      <c r="G18" s="245">
        <f t="shared" si="1"/>
        <v>0.04516966584262112</v>
      </c>
      <c r="H18" s="244">
        <v>224.689</v>
      </c>
      <c r="I18" s="242">
        <v>50.501</v>
      </c>
      <c r="J18" s="243"/>
      <c r="K18" s="242"/>
      <c r="L18" s="241">
        <f t="shared" si="2"/>
        <v>275.19</v>
      </c>
      <c r="M18" s="247">
        <f t="shared" si="3"/>
        <v>6.410919728187797</v>
      </c>
      <c r="N18" s="246">
        <v>3796.619</v>
      </c>
      <c r="O18" s="242">
        <v>1087.1570000000002</v>
      </c>
      <c r="P18" s="243"/>
      <c r="Q18" s="242"/>
      <c r="R18" s="241">
        <f t="shared" si="4"/>
        <v>4883.776</v>
      </c>
      <c r="S18" s="245">
        <f t="shared" si="5"/>
        <v>0.05449583411903437</v>
      </c>
      <c r="T18" s="244">
        <v>224.689</v>
      </c>
      <c r="U18" s="242">
        <v>50.501</v>
      </c>
      <c r="V18" s="243"/>
      <c r="W18" s="242"/>
      <c r="X18" s="241">
        <f t="shared" si="6"/>
        <v>275.19</v>
      </c>
      <c r="Y18" s="240" t="str">
        <f t="shared" si="7"/>
        <v>  *  </v>
      </c>
    </row>
    <row r="19" spans="1:25" ht="18.75" customHeight="1">
      <c r="A19" s="248" t="s">
        <v>128</v>
      </c>
      <c r="B19" s="246"/>
      <c r="C19" s="242"/>
      <c r="D19" s="243">
        <v>1053</v>
      </c>
      <c r="E19" s="242">
        <v>983.816</v>
      </c>
      <c r="F19" s="241">
        <f t="shared" si="0"/>
        <v>2036.816</v>
      </c>
      <c r="G19" s="245">
        <f t="shared" si="1"/>
        <v>0.04511219077611339</v>
      </c>
      <c r="H19" s="244"/>
      <c r="I19" s="242"/>
      <c r="J19" s="243"/>
      <c r="K19" s="242"/>
      <c r="L19" s="241">
        <f t="shared" si="2"/>
        <v>0</v>
      </c>
      <c r="M19" s="247" t="str">
        <f t="shared" si="3"/>
        <v>         /0</v>
      </c>
      <c r="N19" s="246"/>
      <c r="O19" s="242"/>
      <c r="P19" s="243">
        <v>2324.1980000000003</v>
      </c>
      <c r="Q19" s="242">
        <v>2134.0209999999997</v>
      </c>
      <c r="R19" s="241">
        <f t="shared" si="4"/>
        <v>4458.219</v>
      </c>
      <c r="S19" s="245">
        <f t="shared" si="5"/>
        <v>0.049747237197268535</v>
      </c>
      <c r="T19" s="244"/>
      <c r="U19" s="242"/>
      <c r="V19" s="243"/>
      <c r="W19" s="242"/>
      <c r="X19" s="241">
        <f t="shared" si="6"/>
        <v>0</v>
      </c>
      <c r="Y19" s="240" t="str">
        <f t="shared" si="7"/>
        <v>         /0</v>
      </c>
    </row>
    <row r="20" spans="1:25" ht="18.75" customHeight="1">
      <c r="A20" s="248" t="s">
        <v>127</v>
      </c>
      <c r="B20" s="246"/>
      <c r="C20" s="242"/>
      <c r="D20" s="243">
        <v>1076.992</v>
      </c>
      <c r="E20" s="242">
        <v>474.675</v>
      </c>
      <c r="F20" s="241">
        <f t="shared" si="0"/>
        <v>1551.667</v>
      </c>
      <c r="G20" s="245">
        <f t="shared" si="1"/>
        <v>0.03436692255215961</v>
      </c>
      <c r="H20" s="244"/>
      <c r="I20" s="242"/>
      <c r="J20" s="243"/>
      <c r="K20" s="242"/>
      <c r="L20" s="241">
        <f t="shared" si="2"/>
        <v>0</v>
      </c>
      <c r="M20" s="247" t="str">
        <f t="shared" si="3"/>
        <v>         /0</v>
      </c>
      <c r="N20" s="246"/>
      <c r="O20" s="242"/>
      <c r="P20" s="243">
        <v>1924.709</v>
      </c>
      <c r="Q20" s="242">
        <v>986.8599999999999</v>
      </c>
      <c r="R20" s="241">
        <f t="shared" si="4"/>
        <v>2911.569</v>
      </c>
      <c r="S20" s="245">
        <f t="shared" si="5"/>
        <v>0.03248887361953595</v>
      </c>
      <c r="T20" s="244"/>
      <c r="U20" s="242"/>
      <c r="V20" s="243"/>
      <c r="W20" s="242"/>
      <c r="X20" s="241">
        <f t="shared" si="6"/>
        <v>0</v>
      </c>
      <c r="Y20" s="240" t="str">
        <f t="shared" si="7"/>
        <v>         /0</v>
      </c>
    </row>
    <row r="21" spans="1:25" ht="18.75" customHeight="1">
      <c r="A21" s="248" t="s">
        <v>114</v>
      </c>
      <c r="B21" s="246">
        <v>254.793</v>
      </c>
      <c r="C21" s="242">
        <v>476.702</v>
      </c>
      <c r="D21" s="243"/>
      <c r="E21" s="242"/>
      <c r="F21" s="241">
        <f t="shared" si="0"/>
        <v>731.495</v>
      </c>
      <c r="G21" s="245">
        <f t="shared" si="1"/>
        <v>0.01620143498076069</v>
      </c>
      <c r="H21" s="244">
        <v>139.08</v>
      </c>
      <c r="I21" s="242">
        <v>295.441</v>
      </c>
      <c r="J21" s="243"/>
      <c r="K21" s="242"/>
      <c r="L21" s="241">
        <f t="shared" si="2"/>
        <v>434.52099999999996</v>
      </c>
      <c r="M21" s="247">
        <f t="shared" si="3"/>
        <v>0.683451432727072</v>
      </c>
      <c r="N21" s="246">
        <v>369.208</v>
      </c>
      <c r="O21" s="242">
        <v>936.77</v>
      </c>
      <c r="P21" s="243"/>
      <c r="Q21" s="242"/>
      <c r="R21" s="241">
        <f t="shared" si="4"/>
        <v>1305.978</v>
      </c>
      <c r="S21" s="245">
        <f t="shared" si="5"/>
        <v>0.014572814242731092</v>
      </c>
      <c r="T21" s="244">
        <v>244.05200000000002</v>
      </c>
      <c r="U21" s="242">
        <v>617.8779999999999</v>
      </c>
      <c r="V21" s="243"/>
      <c r="W21" s="242"/>
      <c r="X21" s="241">
        <f t="shared" si="6"/>
        <v>861.93</v>
      </c>
      <c r="Y21" s="240">
        <f t="shared" si="7"/>
        <v>0.5151787268107622</v>
      </c>
    </row>
    <row r="22" spans="1:25" ht="18.75" customHeight="1">
      <c r="A22" s="248" t="s">
        <v>126</v>
      </c>
      <c r="B22" s="246">
        <v>405.967</v>
      </c>
      <c r="C22" s="242">
        <v>231.55</v>
      </c>
      <c r="D22" s="243"/>
      <c r="E22" s="242"/>
      <c r="F22" s="241">
        <f t="shared" si="0"/>
        <v>637.517</v>
      </c>
      <c r="G22" s="245">
        <f t="shared" si="1"/>
        <v>0.014119973786054058</v>
      </c>
      <c r="H22" s="244">
        <v>423.593</v>
      </c>
      <c r="I22" s="242">
        <v>239.61399999999998</v>
      </c>
      <c r="J22" s="243"/>
      <c r="K22" s="242"/>
      <c r="L22" s="241">
        <f t="shared" si="2"/>
        <v>663.207</v>
      </c>
      <c r="M22" s="247">
        <f t="shared" si="3"/>
        <v>-0.03873602057879355</v>
      </c>
      <c r="N22" s="246">
        <v>834.922</v>
      </c>
      <c r="O22" s="242">
        <v>456.24</v>
      </c>
      <c r="P22" s="243"/>
      <c r="Q22" s="242"/>
      <c r="R22" s="241">
        <f t="shared" si="4"/>
        <v>1291.162</v>
      </c>
      <c r="S22" s="245">
        <f t="shared" si="5"/>
        <v>0.0144074892404567</v>
      </c>
      <c r="T22" s="244">
        <v>822.7149999999999</v>
      </c>
      <c r="U22" s="242">
        <v>462.711</v>
      </c>
      <c r="V22" s="243"/>
      <c r="W22" s="242"/>
      <c r="X22" s="241">
        <f t="shared" si="6"/>
        <v>1285.426</v>
      </c>
      <c r="Y22" s="240">
        <f t="shared" si="7"/>
        <v>0.0044623338877540775</v>
      </c>
    </row>
    <row r="23" spans="1:25" ht="18.75" customHeight="1">
      <c r="A23" s="248" t="s">
        <v>125</v>
      </c>
      <c r="B23" s="246">
        <v>523.827</v>
      </c>
      <c r="C23" s="242">
        <v>17.117</v>
      </c>
      <c r="D23" s="243"/>
      <c r="E23" s="242"/>
      <c r="F23" s="241">
        <f t="shared" si="0"/>
        <v>540.944</v>
      </c>
      <c r="G23" s="245">
        <f t="shared" si="1"/>
        <v>0.01198103752483969</v>
      </c>
      <c r="H23" s="244">
        <v>347.257</v>
      </c>
      <c r="I23" s="242">
        <v>89.156</v>
      </c>
      <c r="J23" s="243"/>
      <c r="K23" s="242"/>
      <c r="L23" s="241">
        <f t="shared" si="2"/>
        <v>436.413</v>
      </c>
      <c r="M23" s="247">
        <f t="shared" si="3"/>
        <v>0.23952311228125645</v>
      </c>
      <c r="N23" s="246">
        <v>889.2289999999999</v>
      </c>
      <c r="O23" s="242">
        <v>25.555</v>
      </c>
      <c r="P23" s="243"/>
      <c r="Q23" s="242"/>
      <c r="R23" s="241">
        <f t="shared" si="4"/>
        <v>914.7839999999999</v>
      </c>
      <c r="S23" s="245">
        <f t="shared" si="5"/>
        <v>0.010207658401766734</v>
      </c>
      <c r="T23" s="244">
        <v>651.752</v>
      </c>
      <c r="U23" s="242">
        <v>89.212</v>
      </c>
      <c r="V23" s="243"/>
      <c r="W23" s="242"/>
      <c r="X23" s="241">
        <f t="shared" si="6"/>
        <v>740.9639999999999</v>
      </c>
      <c r="Y23" s="240">
        <f t="shared" si="7"/>
        <v>0.23458629569047873</v>
      </c>
    </row>
    <row r="24" spans="1:25" ht="18.75" customHeight="1">
      <c r="A24" s="248" t="s">
        <v>87</v>
      </c>
      <c r="B24" s="246">
        <v>319.995</v>
      </c>
      <c r="C24" s="242">
        <v>188.3</v>
      </c>
      <c r="D24" s="243"/>
      <c r="E24" s="242"/>
      <c r="F24" s="241">
        <f t="shared" si="0"/>
        <v>508.295</v>
      </c>
      <c r="G24" s="245">
        <f t="shared" si="1"/>
        <v>0.011257914809459743</v>
      </c>
      <c r="H24" s="244">
        <v>456.498</v>
      </c>
      <c r="I24" s="242">
        <v>308.64000000000004</v>
      </c>
      <c r="J24" s="243"/>
      <c r="K24" s="242"/>
      <c r="L24" s="241">
        <f t="shared" si="2"/>
        <v>765.138</v>
      </c>
      <c r="M24" s="247">
        <f t="shared" si="3"/>
        <v>-0.3356819292728893</v>
      </c>
      <c r="N24" s="246">
        <v>635.851</v>
      </c>
      <c r="O24" s="242">
        <v>405.709</v>
      </c>
      <c r="P24" s="243"/>
      <c r="Q24" s="242"/>
      <c r="R24" s="241">
        <f t="shared" si="4"/>
        <v>1041.56</v>
      </c>
      <c r="S24" s="245">
        <f t="shared" si="5"/>
        <v>0.01162229409887379</v>
      </c>
      <c r="T24" s="244">
        <v>847.6669999999999</v>
      </c>
      <c r="U24" s="242">
        <v>643.049</v>
      </c>
      <c r="V24" s="243"/>
      <c r="W24" s="242"/>
      <c r="X24" s="241">
        <f t="shared" si="6"/>
        <v>1490.716</v>
      </c>
      <c r="Y24" s="240">
        <f t="shared" si="7"/>
        <v>-0.30130219304012296</v>
      </c>
    </row>
    <row r="25" spans="1:25" ht="18.75" customHeight="1">
      <c r="A25" s="248" t="s">
        <v>68</v>
      </c>
      <c r="B25" s="246">
        <v>344.915</v>
      </c>
      <c r="C25" s="242">
        <v>109.143</v>
      </c>
      <c r="D25" s="243"/>
      <c r="E25" s="242"/>
      <c r="F25" s="241">
        <f t="shared" si="0"/>
        <v>454.058</v>
      </c>
      <c r="G25" s="245">
        <f t="shared" si="1"/>
        <v>0.010056652696866331</v>
      </c>
      <c r="H25" s="244">
        <v>144.851</v>
      </c>
      <c r="I25" s="242">
        <v>34.332</v>
      </c>
      <c r="J25" s="243"/>
      <c r="K25" s="242"/>
      <c r="L25" s="241">
        <f t="shared" si="2"/>
        <v>179.183</v>
      </c>
      <c r="M25" s="247">
        <f t="shared" si="3"/>
        <v>1.5340461985791065</v>
      </c>
      <c r="N25" s="246">
        <v>579.287</v>
      </c>
      <c r="O25" s="242">
        <v>197.54100000000005</v>
      </c>
      <c r="P25" s="243">
        <v>0.37</v>
      </c>
      <c r="Q25" s="242">
        <v>0</v>
      </c>
      <c r="R25" s="241">
        <f t="shared" si="4"/>
        <v>777.1980000000001</v>
      </c>
      <c r="S25" s="245">
        <f t="shared" si="5"/>
        <v>0.008672398833534807</v>
      </c>
      <c r="T25" s="244">
        <v>253.815</v>
      </c>
      <c r="U25" s="242">
        <v>71.072</v>
      </c>
      <c r="V25" s="243">
        <v>0</v>
      </c>
      <c r="W25" s="242">
        <v>0</v>
      </c>
      <c r="X25" s="241">
        <f t="shared" si="6"/>
        <v>324.887</v>
      </c>
      <c r="Y25" s="240">
        <f t="shared" si="7"/>
        <v>1.392210214628471</v>
      </c>
    </row>
    <row r="26" spans="1:25" ht="18.75" customHeight="1">
      <c r="A26" s="248" t="s">
        <v>115</v>
      </c>
      <c r="B26" s="246">
        <v>285.60300000000007</v>
      </c>
      <c r="C26" s="242">
        <v>128.234</v>
      </c>
      <c r="D26" s="243"/>
      <c r="E26" s="242"/>
      <c r="F26" s="241">
        <f t="shared" si="0"/>
        <v>413.8370000000001</v>
      </c>
      <c r="G26" s="245">
        <f t="shared" si="1"/>
        <v>0.009165822388578273</v>
      </c>
      <c r="H26" s="244">
        <v>218.17000000000004</v>
      </c>
      <c r="I26" s="242">
        <v>97.052</v>
      </c>
      <c r="J26" s="243"/>
      <c r="K26" s="242"/>
      <c r="L26" s="241">
        <f t="shared" si="2"/>
        <v>315.22200000000004</v>
      </c>
      <c r="M26" s="247">
        <f t="shared" si="3"/>
        <v>0.3128430122263042</v>
      </c>
      <c r="N26" s="246">
        <v>515.1809999999999</v>
      </c>
      <c r="O26" s="242">
        <v>252.33100000000002</v>
      </c>
      <c r="P26" s="243"/>
      <c r="Q26" s="242"/>
      <c r="R26" s="241">
        <f t="shared" si="4"/>
        <v>767.512</v>
      </c>
      <c r="S26" s="245">
        <f t="shared" si="5"/>
        <v>0.008564317166956123</v>
      </c>
      <c r="T26" s="244">
        <v>661.0319999999998</v>
      </c>
      <c r="U26" s="242">
        <v>312.06600000000003</v>
      </c>
      <c r="V26" s="243"/>
      <c r="W26" s="242"/>
      <c r="X26" s="241">
        <f t="shared" si="6"/>
        <v>973.0979999999998</v>
      </c>
      <c r="Y26" s="240">
        <f t="shared" si="7"/>
        <v>-0.21126957408195257</v>
      </c>
    </row>
    <row r="27" spans="1:25" ht="18.75" customHeight="1">
      <c r="A27" s="248" t="s">
        <v>124</v>
      </c>
      <c r="B27" s="246">
        <v>351.102</v>
      </c>
      <c r="C27" s="242">
        <v>36.013</v>
      </c>
      <c r="D27" s="243"/>
      <c r="E27" s="242"/>
      <c r="F27" s="241">
        <f t="shared" si="0"/>
        <v>387.11499999999995</v>
      </c>
      <c r="G27" s="245">
        <f t="shared" si="1"/>
        <v>0.008573973168069739</v>
      </c>
      <c r="H27" s="244">
        <v>410.014</v>
      </c>
      <c r="I27" s="242">
        <v>70.139</v>
      </c>
      <c r="J27" s="243"/>
      <c r="K27" s="242"/>
      <c r="L27" s="241">
        <f t="shared" si="2"/>
        <v>480.153</v>
      </c>
      <c r="M27" s="247">
        <f t="shared" si="3"/>
        <v>-0.1937674033068627</v>
      </c>
      <c r="N27" s="246">
        <v>566.756</v>
      </c>
      <c r="O27" s="242">
        <v>119.959</v>
      </c>
      <c r="P27" s="243"/>
      <c r="Q27" s="242"/>
      <c r="R27" s="241">
        <f t="shared" si="4"/>
        <v>686.7149999999999</v>
      </c>
      <c r="S27" s="245">
        <f t="shared" si="5"/>
        <v>0.007662740209021193</v>
      </c>
      <c r="T27" s="244">
        <v>739.135</v>
      </c>
      <c r="U27" s="242">
        <v>146.558</v>
      </c>
      <c r="V27" s="243"/>
      <c r="W27" s="242"/>
      <c r="X27" s="241">
        <f t="shared" si="6"/>
        <v>885.693</v>
      </c>
      <c r="Y27" s="240">
        <f t="shared" si="7"/>
        <v>-0.22465797968370538</v>
      </c>
    </row>
    <row r="28" spans="1:25" ht="18.75" customHeight="1">
      <c r="A28" s="248" t="s">
        <v>123</v>
      </c>
      <c r="B28" s="246">
        <v>254.638</v>
      </c>
      <c r="C28" s="242">
        <v>78.772</v>
      </c>
      <c r="D28" s="243"/>
      <c r="E28" s="242"/>
      <c r="F28" s="241">
        <f t="shared" si="0"/>
        <v>333.41</v>
      </c>
      <c r="G28" s="245">
        <f t="shared" si="1"/>
        <v>0.007384493997820111</v>
      </c>
      <c r="H28" s="244">
        <v>278.75</v>
      </c>
      <c r="I28" s="242">
        <v>133.302</v>
      </c>
      <c r="J28" s="243"/>
      <c r="K28" s="242"/>
      <c r="L28" s="241">
        <f t="shared" si="2"/>
        <v>412.052</v>
      </c>
      <c r="M28" s="247">
        <f t="shared" si="3"/>
        <v>-0.19085455233805437</v>
      </c>
      <c r="N28" s="246">
        <v>559.76</v>
      </c>
      <c r="O28" s="242">
        <v>205.097</v>
      </c>
      <c r="P28" s="243"/>
      <c r="Q28" s="242"/>
      <c r="R28" s="241">
        <f t="shared" si="4"/>
        <v>764.857</v>
      </c>
      <c r="S28" s="245">
        <f t="shared" si="5"/>
        <v>0.008534691230060976</v>
      </c>
      <c r="T28" s="244">
        <v>543.744</v>
      </c>
      <c r="U28" s="242">
        <v>264.303</v>
      </c>
      <c r="V28" s="243"/>
      <c r="W28" s="242"/>
      <c r="X28" s="241">
        <f t="shared" si="6"/>
        <v>808.047</v>
      </c>
      <c r="Y28" s="240">
        <f t="shared" si="7"/>
        <v>-0.05344986120856843</v>
      </c>
    </row>
    <row r="29" spans="1:25" ht="18.75" customHeight="1">
      <c r="A29" s="248" t="s">
        <v>113</v>
      </c>
      <c r="B29" s="246">
        <v>116.737</v>
      </c>
      <c r="C29" s="242">
        <v>201.85999999999999</v>
      </c>
      <c r="D29" s="243">
        <v>0</v>
      </c>
      <c r="E29" s="242">
        <v>0.03</v>
      </c>
      <c r="F29" s="241">
        <f t="shared" si="0"/>
        <v>318.62699999999995</v>
      </c>
      <c r="G29" s="245">
        <f t="shared" si="1"/>
        <v>0.007057074380022879</v>
      </c>
      <c r="H29" s="244">
        <v>12.526</v>
      </c>
      <c r="I29" s="242">
        <v>9.030000000000001</v>
      </c>
      <c r="J29" s="243"/>
      <c r="K29" s="242"/>
      <c r="L29" s="241">
        <f t="shared" si="2"/>
        <v>21.556</v>
      </c>
      <c r="M29" s="247">
        <f t="shared" si="3"/>
        <v>13.781360178140654</v>
      </c>
      <c r="N29" s="246">
        <v>213.65099999999998</v>
      </c>
      <c r="O29" s="242">
        <v>432.05600000000004</v>
      </c>
      <c r="P29" s="243">
        <v>0</v>
      </c>
      <c r="Q29" s="242">
        <v>0.03</v>
      </c>
      <c r="R29" s="241">
        <f t="shared" si="4"/>
        <v>645.737</v>
      </c>
      <c r="S29" s="245">
        <f t="shared" si="5"/>
        <v>0.007205485353243658</v>
      </c>
      <c r="T29" s="244">
        <v>19.012999999999998</v>
      </c>
      <c r="U29" s="242">
        <v>29.913</v>
      </c>
      <c r="V29" s="243"/>
      <c r="W29" s="242"/>
      <c r="X29" s="241">
        <f t="shared" si="6"/>
        <v>48.926</v>
      </c>
      <c r="Y29" s="240" t="str">
        <f t="shared" si="7"/>
        <v>  *  </v>
      </c>
    </row>
    <row r="30" spans="1:25" ht="18.75" customHeight="1">
      <c r="A30" s="248" t="s">
        <v>109</v>
      </c>
      <c r="B30" s="246">
        <v>128.41499999999996</v>
      </c>
      <c r="C30" s="242">
        <v>130.157</v>
      </c>
      <c r="D30" s="243"/>
      <c r="E30" s="242"/>
      <c r="F30" s="241">
        <f t="shared" si="0"/>
        <v>258.572</v>
      </c>
      <c r="G30" s="245">
        <f t="shared" si="1"/>
        <v>0.005726952946835253</v>
      </c>
      <c r="H30" s="244">
        <v>104.657</v>
      </c>
      <c r="I30" s="242">
        <v>38.39</v>
      </c>
      <c r="J30" s="243"/>
      <c r="K30" s="242"/>
      <c r="L30" s="241">
        <f t="shared" si="2"/>
        <v>143.047</v>
      </c>
      <c r="M30" s="247">
        <f t="shared" si="3"/>
        <v>0.8076016973442295</v>
      </c>
      <c r="N30" s="246">
        <v>249.31500000000003</v>
      </c>
      <c r="O30" s="242">
        <v>248.823</v>
      </c>
      <c r="P30" s="243"/>
      <c r="Q30" s="242"/>
      <c r="R30" s="241">
        <f t="shared" si="4"/>
        <v>498.13800000000003</v>
      </c>
      <c r="S30" s="245">
        <f t="shared" si="5"/>
        <v>0.005558495274227882</v>
      </c>
      <c r="T30" s="244">
        <v>189.707</v>
      </c>
      <c r="U30" s="242">
        <v>69.315</v>
      </c>
      <c r="V30" s="243"/>
      <c r="W30" s="242"/>
      <c r="X30" s="241">
        <f t="shared" si="6"/>
        <v>259.022</v>
      </c>
      <c r="Y30" s="240">
        <f t="shared" si="7"/>
        <v>0.9231493849943251</v>
      </c>
    </row>
    <row r="31" spans="1:25" ht="18.75" customHeight="1">
      <c r="A31" s="248" t="s">
        <v>107</v>
      </c>
      <c r="B31" s="246">
        <v>26.2</v>
      </c>
      <c r="C31" s="242">
        <v>225.075</v>
      </c>
      <c r="D31" s="243"/>
      <c r="E31" s="242"/>
      <c r="F31" s="241">
        <f t="shared" si="0"/>
        <v>251.27499999999998</v>
      </c>
      <c r="G31" s="245">
        <f t="shared" si="1"/>
        <v>0.0055653361605898085</v>
      </c>
      <c r="H31" s="244">
        <v>33.665</v>
      </c>
      <c r="I31" s="242">
        <v>226.042</v>
      </c>
      <c r="J31" s="243"/>
      <c r="K31" s="242"/>
      <c r="L31" s="241">
        <f t="shared" si="2"/>
        <v>259.707</v>
      </c>
      <c r="M31" s="247">
        <f t="shared" si="3"/>
        <v>-0.03246735744512086</v>
      </c>
      <c r="N31" s="246">
        <v>31.162</v>
      </c>
      <c r="O31" s="242">
        <v>491.913</v>
      </c>
      <c r="P31" s="243"/>
      <c r="Q31" s="242"/>
      <c r="R31" s="241">
        <f t="shared" si="4"/>
        <v>523.075</v>
      </c>
      <c r="S31" s="245">
        <f t="shared" si="5"/>
        <v>0.005836755910142871</v>
      </c>
      <c r="T31" s="244">
        <v>44.796</v>
      </c>
      <c r="U31" s="242">
        <v>434.356</v>
      </c>
      <c r="V31" s="243"/>
      <c r="W31" s="242"/>
      <c r="X31" s="241">
        <f t="shared" si="6"/>
        <v>479.152</v>
      </c>
      <c r="Y31" s="240">
        <f t="shared" si="7"/>
        <v>0.09166819714829555</v>
      </c>
    </row>
    <row r="32" spans="1:25" ht="18.75" customHeight="1">
      <c r="A32" s="248" t="s">
        <v>105</v>
      </c>
      <c r="B32" s="246">
        <v>111.286</v>
      </c>
      <c r="C32" s="242">
        <v>135.779</v>
      </c>
      <c r="D32" s="243"/>
      <c r="E32" s="242"/>
      <c r="F32" s="241">
        <f t="shared" si="0"/>
        <v>247.065</v>
      </c>
      <c r="G32" s="245">
        <f t="shared" si="1"/>
        <v>0.00547209144768131</v>
      </c>
      <c r="H32" s="244">
        <v>87.87299999999999</v>
      </c>
      <c r="I32" s="242">
        <v>137.421</v>
      </c>
      <c r="J32" s="243"/>
      <c r="K32" s="242"/>
      <c r="L32" s="241">
        <f t="shared" si="2"/>
        <v>225.29399999999998</v>
      </c>
      <c r="M32" s="247">
        <f t="shared" si="3"/>
        <v>0.0966337319236199</v>
      </c>
      <c r="N32" s="246">
        <v>225.25399999999996</v>
      </c>
      <c r="O32" s="242">
        <v>280.43399999999997</v>
      </c>
      <c r="P32" s="243"/>
      <c r="Q32" s="242"/>
      <c r="R32" s="241">
        <f t="shared" si="4"/>
        <v>505.68799999999993</v>
      </c>
      <c r="S32" s="245">
        <f t="shared" si="5"/>
        <v>0.0056427422887508055</v>
      </c>
      <c r="T32" s="244">
        <v>163.78300000000002</v>
      </c>
      <c r="U32" s="242">
        <v>252.47</v>
      </c>
      <c r="V32" s="243"/>
      <c r="W32" s="242"/>
      <c r="X32" s="241">
        <f t="shared" si="6"/>
        <v>416.25300000000004</v>
      </c>
      <c r="Y32" s="240">
        <f t="shared" si="7"/>
        <v>0.21485731033770294</v>
      </c>
    </row>
    <row r="33" spans="1:25" ht="18.75" customHeight="1">
      <c r="A33" s="248" t="s">
        <v>122</v>
      </c>
      <c r="B33" s="246">
        <v>242.561</v>
      </c>
      <c r="C33" s="242">
        <v>0</v>
      </c>
      <c r="D33" s="243"/>
      <c r="E33" s="242"/>
      <c r="F33" s="241">
        <f t="shared" si="0"/>
        <v>242.561</v>
      </c>
      <c r="G33" s="245">
        <f t="shared" si="1"/>
        <v>0.005372335108740721</v>
      </c>
      <c r="H33" s="244"/>
      <c r="I33" s="242"/>
      <c r="J33" s="243"/>
      <c r="K33" s="242"/>
      <c r="L33" s="241">
        <f t="shared" si="2"/>
        <v>0</v>
      </c>
      <c r="M33" s="247" t="str">
        <f t="shared" si="3"/>
        <v>         /0</v>
      </c>
      <c r="N33" s="246">
        <v>242.561</v>
      </c>
      <c r="O33" s="242">
        <v>0</v>
      </c>
      <c r="P33" s="243"/>
      <c r="Q33" s="242"/>
      <c r="R33" s="241">
        <f t="shared" si="4"/>
        <v>242.561</v>
      </c>
      <c r="S33" s="245">
        <f t="shared" si="5"/>
        <v>0.002706627826449677</v>
      </c>
      <c r="T33" s="244">
        <v>0</v>
      </c>
      <c r="U33" s="242">
        <v>19.165</v>
      </c>
      <c r="V33" s="243"/>
      <c r="W33" s="242"/>
      <c r="X33" s="241">
        <f t="shared" si="6"/>
        <v>19.165</v>
      </c>
      <c r="Y33" s="240" t="str">
        <f t="shared" si="7"/>
        <v>  *  </v>
      </c>
    </row>
    <row r="34" spans="1:25" ht="18.75" customHeight="1">
      <c r="A34" s="248" t="s">
        <v>121</v>
      </c>
      <c r="B34" s="246"/>
      <c r="C34" s="242"/>
      <c r="D34" s="243">
        <v>201.489</v>
      </c>
      <c r="E34" s="242">
        <v>14.186</v>
      </c>
      <c r="F34" s="241">
        <f t="shared" si="0"/>
        <v>215.675</v>
      </c>
      <c r="G34" s="245">
        <f t="shared" si="1"/>
        <v>0.004776853552622454</v>
      </c>
      <c r="H34" s="244"/>
      <c r="I34" s="242"/>
      <c r="J34" s="243">
        <v>91.181</v>
      </c>
      <c r="K34" s="242">
        <v>61.802</v>
      </c>
      <c r="L34" s="241">
        <f t="shared" si="2"/>
        <v>152.983</v>
      </c>
      <c r="M34" s="247">
        <f t="shared" si="3"/>
        <v>0.4097971670054843</v>
      </c>
      <c r="N34" s="246"/>
      <c r="O34" s="242"/>
      <c r="P34" s="243">
        <v>402.978</v>
      </c>
      <c r="Q34" s="242">
        <v>28.372</v>
      </c>
      <c r="R34" s="241">
        <f t="shared" si="4"/>
        <v>431.35</v>
      </c>
      <c r="S34" s="245">
        <f t="shared" si="5"/>
        <v>0.0048132383727766135</v>
      </c>
      <c r="T34" s="244"/>
      <c r="U34" s="242"/>
      <c r="V34" s="243">
        <v>106.698</v>
      </c>
      <c r="W34" s="242">
        <v>62.658</v>
      </c>
      <c r="X34" s="241">
        <f t="shared" si="6"/>
        <v>169.356</v>
      </c>
      <c r="Y34" s="240">
        <f t="shared" si="7"/>
        <v>1.5470015824653394</v>
      </c>
    </row>
    <row r="35" spans="1:25" ht="18.75" customHeight="1">
      <c r="A35" s="248" t="s">
        <v>103</v>
      </c>
      <c r="B35" s="246">
        <v>68.363</v>
      </c>
      <c r="C35" s="242">
        <v>120.927</v>
      </c>
      <c r="D35" s="243"/>
      <c r="E35" s="242"/>
      <c r="F35" s="241">
        <f t="shared" si="0"/>
        <v>189.29000000000002</v>
      </c>
      <c r="G35" s="245">
        <f t="shared" si="1"/>
        <v>0.004192468338824177</v>
      </c>
      <c r="H35" s="244"/>
      <c r="I35" s="242"/>
      <c r="J35" s="243"/>
      <c r="K35" s="242"/>
      <c r="L35" s="241">
        <f t="shared" si="2"/>
        <v>0</v>
      </c>
      <c r="M35" s="247" t="str">
        <f t="shared" si="3"/>
        <v>         /0</v>
      </c>
      <c r="N35" s="246">
        <v>149.07999999999998</v>
      </c>
      <c r="O35" s="242">
        <v>270.979</v>
      </c>
      <c r="P35" s="243"/>
      <c r="Q35" s="242"/>
      <c r="R35" s="241">
        <f t="shared" si="4"/>
        <v>420.05899999999997</v>
      </c>
      <c r="S35" s="245">
        <f t="shared" si="5"/>
        <v>0.0046872472415212035</v>
      </c>
      <c r="T35" s="244"/>
      <c r="U35" s="242"/>
      <c r="V35" s="243"/>
      <c r="W35" s="242"/>
      <c r="X35" s="241">
        <f t="shared" si="6"/>
        <v>0</v>
      </c>
      <c r="Y35" s="240" t="str">
        <f t="shared" si="7"/>
        <v>         /0</v>
      </c>
    </row>
    <row r="36" spans="1:25" ht="18.75" customHeight="1">
      <c r="A36" s="248" t="s">
        <v>102</v>
      </c>
      <c r="B36" s="246">
        <v>152.872</v>
      </c>
      <c r="C36" s="242">
        <v>18.772</v>
      </c>
      <c r="D36" s="243"/>
      <c r="E36" s="242"/>
      <c r="F36" s="241">
        <f t="shared" si="0"/>
        <v>171.644</v>
      </c>
      <c r="G36" s="245">
        <f t="shared" si="1"/>
        <v>0.0038016378865715936</v>
      </c>
      <c r="H36" s="244">
        <v>63.791</v>
      </c>
      <c r="I36" s="242">
        <v>4.814</v>
      </c>
      <c r="J36" s="243"/>
      <c r="K36" s="242"/>
      <c r="L36" s="241">
        <f t="shared" si="2"/>
        <v>68.60499999999999</v>
      </c>
      <c r="M36" s="247">
        <f t="shared" si="3"/>
        <v>1.5019167699147298</v>
      </c>
      <c r="N36" s="246">
        <v>194.537</v>
      </c>
      <c r="O36" s="242">
        <v>35.049</v>
      </c>
      <c r="P36" s="243"/>
      <c r="Q36" s="242"/>
      <c r="R36" s="241">
        <f t="shared" si="4"/>
        <v>229.586</v>
      </c>
      <c r="S36" s="245">
        <f t="shared" si="5"/>
        <v>0.002561845705464916</v>
      </c>
      <c r="T36" s="244">
        <v>80.152</v>
      </c>
      <c r="U36" s="242">
        <v>12.161999999999999</v>
      </c>
      <c r="V36" s="243"/>
      <c r="W36" s="242"/>
      <c r="X36" s="241">
        <f t="shared" si="6"/>
        <v>92.314</v>
      </c>
      <c r="Y36" s="240">
        <f t="shared" si="7"/>
        <v>1.4870117208657412</v>
      </c>
    </row>
    <row r="37" spans="1:25" ht="18.75" customHeight="1">
      <c r="A37" s="248" t="s">
        <v>112</v>
      </c>
      <c r="B37" s="246">
        <v>92.13899999999998</v>
      </c>
      <c r="C37" s="242">
        <v>58.275999999999996</v>
      </c>
      <c r="D37" s="243"/>
      <c r="E37" s="242"/>
      <c r="F37" s="241">
        <f t="shared" si="0"/>
        <v>150.41499999999996</v>
      </c>
      <c r="G37" s="245">
        <f t="shared" si="1"/>
        <v>0.0033314497606013968</v>
      </c>
      <c r="H37" s="244">
        <v>139.45</v>
      </c>
      <c r="I37" s="242">
        <v>58.03099999999999</v>
      </c>
      <c r="J37" s="243"/>
      <c r="K37" s="242"/>
      <c r="L37" s="241">
        <f t="shared" si="2"/>
        <v>197.481</v>
      </c>
      <c r="M37" s="247">
        <f t="shared" si="3"/>
        <v>-0.23833178888095585</v>
      </c>
      <c r="N37" s="246">
        <v>169.95199999999997</v>
      </c>
      <c r="O37" s="242">
        <v>95.18700000000001</v>
      </c>
      <c r="P37" s="243"/>
      <c r="Q37" s="242"/>
      <c r="R37" s="241">
        <f t="shared" si="4"/>
        <v>265.139</v>
      </c>
      <c r="S37" s="245">
        <f t="shared" si="5"/>
        <v>0.0029585654547806157</v>
      </c>
      <c r="T37" s="244">
        <v>254.65199999999984</v>
      </c>
      <c r="U37" s="242">
        <v>101.03</v>
      </c>
      <c r="V37" s="243"/>
      <c r="W37" s="242"/>
      <c r="X37" s="241">
        <f t="shared" si="6"/>
        <v>355.68199999999985</v>
      </c>
      <c r="Y37" s="240">
        <f t="shared" si="7"/>
        <v>-0.25456165901001426</v>
      </c>
    </row>
    <row r="38" spans="1:25" ht="18.75" customHeight="1">
      <c r="A38" s="248" t="s">
        <v>99</v>
      </c>
      <c r="B38" s="246">
        <v>71.622</v>
      </c>
      <c r="C38" s="242">
        <v>58.35</v>
      </c>
      <c r="D38" s="243"/>
      <c r="E38" s="242"/>
      <c r="F38" s="241">
        <f t="shared" si="0"/>
        <v>129.972</v>
      </c>
      <c r="G38" s="245">
        <f t="shared" si="1"/>
        <v>0.0028786702674925032</v>
      </c>
      <c r="H38" s="244">
        <v>82.091</v>
      </c>
      <c r="I38" s="242">
        <v>56.893</v>
      </c>
      <c r="J38" s="243"/>
      <c r="K38" s="242"/>
      <c r="L38" s="241">
        <f t="shared" si="2"/>
        <v>138.98399999999998</v>
      </c>
      <c r="M38" s="247">
        <f t="shared" si="3"/>
        <v>-0.0648419962010014</v>
      </c>
      <c r="N38" s="246">
        <v>153.137</v>
      </c>
      <c r="O38" s="242">
        <v>118.22800000000001</v>
      </c>
      <c r="P38" s="243"/>
      <c r="Q38" s="242"/>
      <c r="R38" s="241">
        <f t="shared" si="4"/>
        <v>271.365</v>
      </c>
      <c r="S38" s="245">
        <f t="shared" si="5"/>
        <v>0.003028038555763361</v>
      </c>
      <c r="T38" s="244">
        <v>159.279</v>
      </c>
      <c r="U38" s="242">
        <v>94.961</v>
      </c>
      <c r="V38" s="243"/>
      <c r="W38" s="242"/>
      <c r="X38" s="241">
        <f t="shared" si="6"/>
        <v>254.24</v>
      </c>
      <c r="Y38" s="240">
        <f t="shared" si="7"/>
        <v>0.06735761485210823</v>
      </c>
    </row>
    <row r="39" spans="1:25" ht="18.75" customHeight="1">
      <c r="A39" s="248" t="s">
        <v>101</v>
      </c>
      <c r="B39" s="246">
        <v>60.616</v>
      </c>
      <c r="C39" s="242">
        <v>55.062999999999995</v>
      </c>
      <c r="D39" s="243"/>
      <c r="E39" s="242"/>
      <c r="F39" s="241">
        <f t="shared" si="0"/>
        <v>115.679</v>
      </c>
      <c r="G39" s="245">
        <f t="shared" si="1"/>
        <v>0.0025621033597487556</v>
      </c>
      <c r="H39" s="244">
        <v>0</v>
      </c>
      <c r="I39" s="242">
        <v>3.859</v>
      </c>
      <c r="J39" s="243"/>
      <c r="K39" s="242"/>
      <c r="L39" s="241">
        <f t="shared" si="2"/>
        <v>3.859</v>
      </c>
      <c r="M39" s="247">
        <f t="shared" si="3"/>
        <v>28.976418761337136</v>
      </c>
      <c r="N39" s="246">
        <v>110.396</v>
      </c>
      <c r="O39" s="242">
        <v>141.50300000000001</v>
      </c>
      <c r="P39" s="243"/>
      <c r="Q39" s="242"/>
      <c r="R39" s="241">
        <f t="shared" si="4"/>
        <v>251.899</v>
      </c>
      <c r="S39" s="245">
        <f t="shared" si="5"/>
        <v>0.002810826319378825</v>
      </c>
      <c r="T39" s="244">
        <v>0</v>
      </c>
      <c r="U39" s="242">
        <v>7.868</v>
      </c>
      <c r="V39" s="243"/>
      <c r="W39" s="242"/>
      <c r="X39" s="241">
        <f t="shared" si="6"/>
        <v>7.868</v>
      </c>
      <c r="Y39" s="240" t="str">
        <f t="shared" si="7"/>
        <v>  *  </v>
      </c>
    </row>
    <row r="40" spans="1:25" ht="18.75" customHeight="1">
      <c r="A40" s="248" t="s">
        <v>111</v>
      </c>
      <c r="B40" s="246">
        <v>58.698</v>
      </c>
      <c r="C40" s="242">
        <v>40.458999999999996</v>
      </c>
      <c r="D40" s="243"/>
      <c r="E40" s="242"/>
      <c r="F40" s="241">
        <f t="shared" si="0"/>
        <v>99.157</v>
      </c>
      <c r="G40" s="245">
        <f t="shared" si="1"/>
        <v>0.0021961676954555913</v>
      </c>
      <c r="H40" s="244">
        <v>52.563</v>
      </c>
      <c r="I40" s="242">
        <v>49.045</v>
      </c>
      <c r="J40" s="243"/>
      <c r="K40" s="242"/>
      <c r="L40" s="241">
        <f t="shared" si="2"/>
        <v>101.608</v>
      </c>
      <c r="M40" s="247">
        <f t="shared" si="3"/>
        <v>-0.024122116368789914</v>
      </c>
      <c r="N40" s="246">
        <v>111.849</v>
      </c>
      <c r="O40" s="242">
        <v>78.54099999999998</v>
      </c>
      <c r="P40" s="243"/>
      <c r="Q40" s="242"/>
      <c r="R40" s="241">
        <f t="shared" si="4"/>
        <v>190.39</v>
      </c>
      <c r="S40" s="245">
        <f t="shared" si="5"/>
        <v>0.002124475376823784</v>
      </c>
      <c r="T40" s="244">
        <v>102.747</v>
      </c>
      <c r="U40" s="242">
        <v>75.23499999999999</v>
      </c>
      <c r="V40" s="243"/>
      <c r="W40" s="242"/>
      <c r="X40" s="241">
        <f t="shared" si="6"/>
        <v>177.98199999999997</v>
      </c>
      <c r="Y40" s="240">
        <f t="shared" si="7"/>
        <v>0.06971491499140381</v>
      </c>
    </row>
    <row r="41" spans="1:25" ht="18.75" customHeight="1">
      <c r="A41" s="248" t="s">
        <v>86</v>
      </c>
      <c r="B41" s="246">
        <v>32.05</v>
      </c>
      <c r="C41" s="242">
        <v>43.964000000000006</v>
      </c>
      <c r="D41" s="243"/>
      <c r="E41" s="242"/>
      <c r="F41" s="241">
        <f t="shared" si="0"/>
        <v>76.01400000000001</v>
      </c>
      <c r="G41" s="245">
        <f t="shared" si="1"/>
        <v>0.0016835875551132178</v>
      </c>
      <c r="H41" s="244"/>
      <c r="I41" s="242"/>
      <c r="J41" s="243"/>
      <c r="K41" s="242"/>
      <c r="L41" s="241">
        <f t="shared" si="2"/>
        <v>0</v>
      </c>
      <c r="M41" s="247" t="str">
        <f t="shared" si="3"/>
        <v>         /0</v>
      </c>
      <c r="N41" s="246">
        <v>32.05</v>
      </c>
      <c r="O41" s="242">
        <v>43.964000000000006</v>
      </c>
      <c r="P41" s="243"/>
      <c r="Q41" s="242"/>
      <c r="R41" s="241">
        <f t="shared" si="4"/>
        <v>76.01400000000001</v>
      </c>
      <c r="S41" s="245">
        <f t="shared" si="5"/>
        <v>0.0008482056373437847</v>
      </c>
      <c r="T41" s="244"/>
      <c r="U41" s="242"/>
      <c r="V41" s="243"/>
      <c r="W41" s="242"/>
      <c r="X41" s="241">
        <f t="shared" si="6"/>
        <v>0</v>
      </c>
      <c r="Y41" s="240" t="str">
        <f t="shared" si="7"/>
        <v>         /0</v>
      </c>
    </row>
    <row r="42" spans="1:25" ht="18.75" customHeight="1" thickBot="1">
      <c r="A42" s="239" t="s">
        <v>41</v>
      </c>
      <c r="B42" s="237">
        <v>205.489</v>
      </c>
      <c r="C42" s="233">
        <v>64.73100000000001</v>
      </c>
      <c r="D42" s="234">
        <v>0.14800000000000002</v>
      </c>
      <c r="E42" s="233">
        <v>0.14800000000000002</v>
      </c>
      <c r="F42" s="232">
        <f t="shared" si="0"/>
        <v>270.5160000000001</v>
      </c>
      <c r="G42" s="236">
        <f t="shared" si="1"/>
        <v>0.005991493291485875</v>
      </c>
      <c r="H42" s="235">
        <v>3345.862</v>
      </c>
      <c r="I42" s="233">
        <v>1403.2959999999998</v>
      </c>
      <c r="J42" s="234">
        <v>809.621</v>
      </c>
      <c r="K42" s="233">
        <v>295.324</v>
      </c>
      <c r="L42" s="232">
        <f t="shared" si="2"/>
        <v>5854.102999999999</v>
      </c>
      <c r="M42" s="238">
        <f t="shared" si="3"/>
        <v>-0.953790358659559</v>
      </c>
      <c r="N42" s="237">
        <v>351.792</v>
      </c>
      <c r="O42" s="233">
        <v>128.406</v>
      </c>
      <c r="P42" s="234">
        <v>0.34400000000000003</v>
      </c>
      <c r="Q42" s="233">
        <v>0.28700000000000003</v>
      </c>
      <c r="R42" s="232">
        <f t="shared" si="4"/>
        <v>480.82899999999995</v>
      </c>
      <c r="S42" s="236">
        <f t="shared" si="5"/>
        <v>0.005365352019343471</v>
      </c>
      <c r="T42" s="235">
        <v>8712.311999999998</v>
      </c>
      <c r="U42" s="233">
        <v>2955.237</v>
      </c>
      <c r="V42" s="234">
        <v>1152.733</v>
      </c>
      <c r="W42" s="233">
        <v>444.74399999999997</v>
      </c>
      <c r="X42" s="232">
        <f t="shared" si="6"/>
        <v>13265.026</v>
      </c>
      <c r="Y42" s="231">
        <f t="shared" si="7"/>
        <v>-0.9637521253256496</v>
      </c>
    </row>
    <row r="43" ht="15" thickTop="1">
      <c r="A43" s="223" t="s">
        <v>90</v>
      </c>
    </row>
    <row r="44" ht="14.25">
      <c r="A44" s="223" t="s">
        <v>89</v>
      </c>
    </row>
    <row r="45" ht="14.25">
      <c r="A45" s="230" t="s">
        <v>33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3:Y65536 M43:M65536 Y3 M3 M5:M8 Y5:Y8">
    <cfRule type="cellIs" priority="3" dxfId="52" operator="lessThan" stopIfTrue="1">
      <formula>0</formula>
    </cfRule>
  </conditionalFormatting>
  <conditionalFormatting sqref="M9:M42 Y9:Y42">
    <cfRule type="cellIs" priority="4" dxfId="52" operator="lessThan" stopIfTrue="1">
      <formula>0</formula>
    </cfRule>
    <cfRule type="cellIs" priority="5" dxfId="54" operator="greaterThanOrEqual" stopIfTrue="1">
      <formula>0</formula>
    </cfRule>
  </conditionalFormatting>
  <conditionalFormatting sqref="G6:G8">
    <cfRule type="cellIs" priority="2" dxfId="52" operator="lessThan" stopIfTrue="1">
      <formula>0</formula>
    </cfRule>
  </conditionalFormatting>
  <conditionalFormatting sqref="S6:S8">
    <cfRule type="cellIs" priority="1" dxfId="5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1">
      <selection activeCell="K13" sqref="K13"/>
    </sheetView>
  </sheetViews>
  <sheetFormatPr defaultColWidth="9.140625" defaultRowHeight="15"/>
  <cols>
    <col min="1" max="1" width="15.8515625" style="287" customWidth="1"/>
    <col min="2" max="3" width="12.28125" style="287" customWidth="1"/>
    <col min="4" max="4" width="10.57421875" style="287" customWidth="1"/>
    <col min="5" max="5" width="10.28125" style="287" bestFit="1" customWidth="1"/>
    <col min="6" max="6" width="11.57421875" style="287" customWidth="1"/>
    <col min="7" max="7" width="12.7109375" style="287" customWidth="1"/>
    <col min="8" max="8" width="10.57421875" style="287" customWidth="1"/>
    <col min="9" max="9" width="9.00390625" style="287" customWidth="1"/>
    <col min="10" max="10" width="11.28125" style="287" customWidth="1"/>
    <col min="11" max="12" width="12.421875" style="287" customWidth="1"/>
    <col min="13" max="13" width="10.57421875" style="287" customWidth="1"/>
    <col min="14" max="16" width="11.57421875" style="287" customWidth="1"/>
    <col min="17" max="17" width="10.28125" style="287" customWidth="1"/>
    <col min="18" max="16384" width="9.140625" style="287" customWidth="1"/>
  </cols>
  <sheetData>
    <row r="1" spans="14:17" ht="18.75" thickBot="1">
      <c r="N1" s="519" t="s">
        <v>32</v>
      </c>
      <c r="O1" s="520"/>
      <c r="P1" s="520"/>
      <c r="Q1" s="521"/>
    </row>
    <row r="2" ht="3.75" customHeight="1" thickBot="1"/>
    <row r="3" spans="1:17" ht="24" customHeight="1" thickTop="1">
      <c r="A3" s="585" t="s">
        <v>192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7"/>
    </row>
    <row r="4" spans="1:17" ht="18.75" customHeight="1" thickBot="1">
      <c r="A4" s="579" t="s">
        <v>78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1"/>
    </row>
    <row r="5" spans="1:17" s="316" customFormat="1" ht="20.25" customHeight="1" thickBot="1">
      <c r="A5" s="576" t="s">
        <v>191</v>
      </c>
      <c r="B5" s="582" t="s">
        <v>76</v>
      </c>
      <c r="C5" s="582"/>
      <c r="D5" s="582"/>
      <c r="E5" s="582"/>
      <c r="F5" s="582"/>
      <c r="G5" s="582"/>
      <c r="H5" s="582"/>
      <c r="I5" s="583"/>
      <c r="J5" s="582" t="s">
        <v>75</v>
      </c>
      <c r="K5" s="582"/>
      <c r="L5" s="582"/>
      <c r="M5" s="582"/>
      <c r="N5" s="582"/>
      <c r="O5" s="582"/>
      <c r="P5" s="582"/>
      <c r="Q5" s="584"/>
    </row>
    <row r="6" spans="1:17" s="309" customFormat="1" ht="28.5" customHeight="1" thickBot="1">
      <c r="A6" s="577"/>
      <c r="B6" s="588" t="s">
        <v>74</v>
      </c>
      <c r="C6" s="588"/>
      <c r="D6" s="588"/>
      <c r="E6" s="589"/>
      <c r="F6" s="588" t="s">
        <v>73</v>
      </c>
      <c r="G6" s="588"/>
      <c r="H6" s="588"/>
      <c r="I6" s="589"/>
      <c r="J6" s="590" t="s">
        <v>36</v>
      </c>
      <c r="K6" s="591"/>
      <c r="L6" s="591"/>
      <c r="M6" s="592"/>
      <c r="N6" s="590" t="s">
        <v>37</v>
      </c>
      <c r="O6" s="591"/>
      <c r="P6" s="591"/>
      <c r="Q6" s="593"/>
    </row>
    <row r="7" spans="1:17" s="309" customFormat="1" ht="22.5" customHeight="1" thickBot="1">
      <c r="A7" s="578"/>
      <c r="B7" s="315" t="s">
        <v>26</v>
      </c>
      <c r="C7" s="311" t="s">
        <v>25</v>
      </c>
      <c r="D7" s="311" t="s">
        <v>21</v>
      </c>
      <c r="E7" s="314" t="s">
        <v>72</v>
      </c>
      <c r="F7" s="312" t="s">
        <v>26</v>
      </c>
      <c r="G7" s="311" t="s">
        <v>25</v>
      </c>
      <c r="H7" s="311" t="s">
        <v>21</v>
      </c>
      <c r="I7" s="313" t="s">
        <v>71</v>
      </c>
      <c r="J7" s="312" t="s">
        <v>26</v>
      </c>
      <c r="K7" s="311" t="s">
        <v>25</v>
      </c>
      <c r="L7" s="311" t="s">
        <v>21</v>
      </c>
      <c r="M7" s="313" t="s">
        <v>72</v>
      </c>
      <c r="N7" s="312" t="s">
        <v>26</v>
      </c>
      <c r="O7" s="311" t="s">
        <v>25</v>
      </c>
      <c r="P7" s="311" t="s">
        <v>21</v>
      </c>
      <c r="Q7" s="310" t="s">
        <v>71</v>
      </c>
    </row>
    <row r="8" spans="1:17" s="303" customFormat="1" ht="18" customHeight="1" thickBot="1">
      <c r="A8" s="308" t="s">
        <v>190</v>
      </c>
      <c r="B8" s="307">
        <f>SUM(B9:B60)</f>
        <v>967960</v>
      </c>
      <c r="C8" s="305">
        <f>SUM(C9:C60)</f>
        <v>41770</v>
      </c>
      <c r="D8" s="305">
        <f aca="true" t="shared" si="0" ref="D8:D39">C8+B8</f>
        <v>1009730</v>
      </c>
      <c r="E8" s="306">
        <f aca="true" t="shared" si="1" ref="E8:E39">D8/$D$8</f>
        <v>1</v>
      </c>
      <c r="F8" s="305">
        <f>SUM(F9:F60)</f>
        <v>928323</v>
      </c>
      <c r="G8" s="305">
        <f>SUM(G9:G60)</f>
        <v>40312</v>
      </c>
      <c r="H8" s="305">
        <f aca="true" t="shared" si="2" ref="H8:H39">G8+F8</f>
        <v>968635</v>
      </c>
      <c r="I8" s="304">
        <f aca="true" t="shared" si="3" ref="I8:I39">(D8/H8-1)</f>
        <v>0.0424256815002555</v>
      </c>
      <c r="J8" s="305">
        <f>SUM(J9:J60)</f>
        <v>2105359</v>
      </c>
      <c r="K8" s="305">
        <f>SUM(K9:K60)</f>
        <v>136859</v>
      </c>
      <c r="L8" s="305">
        <f aca="true" t="shared" si="4" ref="L8:L39">K8+J8</f>
        <v>2242218</v>
      </c>
      <c r="M8" s="306">
        <f aca="true" t="shared" si="5" ref="M8:M39">(L8/$L$8)</f>
        <v>1</v>
      </c>
      <c r="N8" s="305">
        <f>SUM(N9:N60)</f>
        <v>1953293</v>
      </c>
      <c r="O8" s="305">
        <f>SUM(O9:O60)</f>
        <v>100308</v>
      </c>
      <c r="P8" s="305">
        <f aca="true" t="shared" si="6" ref="P8:P39">O8+N8</f>
        <v>2053601</v>
      </c>
      <c r="Q8" s="304">
        <f>(L8/P8-1)</f>
        <v>0.09184695566470791</v>
      </c>
    </row>
    <row r="9" spans="1:17" s="288" customFormat="1" ht="18" customHeight="1" thickTop="1">
      <c r="A9" s="302" t="s">
        <v>189</v>
      </c>
      <c r="B9" s="301">
        <v>129059</v>
      </c>
      <c r="C9" s="297">
        <v>127</v>
      </c>
      <c r="D9" s="297">
        <f t="shared" si="0"/>
        <v>129186</v>
      </c>
      <c r="E9" s="300">
        <f t="shared" si="1"/>
        <v>0.12794113277806937</v>
      </c>
      <c r="F9" s="298">
        <v>116855</v>
      </c>
      <c r="G9" s="297">
        <v>1103</v>
      </c>
      <c r="H9" s="297">
        <f t="shared" si="2"/>
        <v>117958</v>
      </c>
      <c r="I9" s="299">
        <f t="shared" si="3"/>
        <v>0.09518642228589846</v>
      </c>
      <c r="J9" s="298">
        <v>256610</v>
      </c>
      <c r="K9" s="297">
        <v>386</v>
      </c>
      <c r="L9" s="297">
        <f t="shared" si="4"/>
        <v>256996</v>
      </c>
      <c r="M9" s="299">
        <f t="shared" si="5"/>
        <v>0.1146168659782412</v>
      </c>
      <c r="N9" s="298">
        <v>223773</v>
      </c>
      <c r="O9" s="297">
        <v>1252</v>
      </c>
      <c r="P9" s="297">
        <f t="shared" si="6"/>
        <v>225025</v>
      </c>
      <c r="Q9" s="296">
        <f aca="true" t="shared" si="7" ref="Q9:Q40">(J9/N9-1)</f>
        <v>0.14674245775853212</v>
      </c>
    </row>
    <row r="10" spans="1:17" s="288" customFormat="1" ht="18" customHeight="1">
      <c r="A10" s="302" t="s">
        <v>188</v>
      </c>
      <c r="B10" s="301">
        <v>111115</v>
      </c>
      <c r="C10" s="297">
        <v>30</v>
      </c>
      <c r="D10" s="297">
        <f t="shared" si="0"/>
        <v>111145</v>
      </c>
      <c r="E10" s="300">
        <f t="shared" si="1"/>
        <v>0.11007398017291752</v>
      </c>
      <c r="F10" s="298">
        <v>108505</v>
      </c>
      <c r="G10" s="297">
        <v>77</v>
      </c>
      <c r="H10" s="297">
        <f t="shared" si="2"/>
        <v>108582</v>
      </c>
      <c r="I10" s="299">
        <f t="shared" si="3"/>
        <v>0.023604280635832753</v>
      </c>
      <c r="J10" s="298">
        <v>226794</v>
      </c>
      <c r="K10" s="297">
        <v>288</v>
      </c>
      <c r="L10" s="297">
        <f t="shared" si="4"/>
        <v>227082</v>
      </c>
      <c r="M10" s="299">
        <f t="shared" si="5"/>
        <v>0.1012756119164149</v>
      </c>
      <c r="N10" s="298">
        <v>215585</v>
      </c>
      <c r="O10" s="297">
        <v>80</v>
      </c>
      <c r="P10" s="297">
        <f t="shared" si="6"/>
        <v>215665</v>
      </c>
      <c r="Q10" s="296">
        <f t="shared" si="7"/>
        <v>0.051993413270867705</v>
      </c>
    </row>
    <row r="11" spans="1:17" s="288" customFormat="1" ht="18" customHeight="1">
      <c r="A11" s="302" t="s">
        <v>187</v>
      </c>
      <c r="B11" s="301">
        <v>83690</v>
      </c>
      <c r="C11" s="297">
        <v>7</v>
      </c>
      <c r="D11" s="297">
        <f t="shared" si="0"/>
        <v>83697</v>
      </c>
      <c r="E11" s="300">
        <f t="shared" si="1"/>
        <v>0.08289047567171422</v>
      </c>
      <c r="F11" s="298">
        <v>75214</v>
      </c>
      <c r="G11" s="297">
        <v>14</v>
      </c>
      <c r="H11" s="297">
        <f t="shared" si="2"/>
        <v>75228</v>
      </c>
      <c r="I11" s="299">
        <f t="shared" si="3"/>
        <v>0.11257776359866001</v>
      </c>
      <c r="J11" s="298">
        <v>196731</v>
      </c>
      <c r="K11" s="297">
        <v>2608</v>
      </c>
      <c r="L11" s="297">
        <f t="shared" si="4"/>
        <v>199339</v>
      </c>
      <c r="M11" s="299">
        <f t="shared" si="5"/>
        <v>0.08890259555493712</v>
      </c>
      <c r="N11" s="298">
        <v>172509</v>
      </c>
      <c r="O11" s="297">
        <v>5701</v>
      </c>
      <c r="P11" s="297">
        <f t="shared" si="6"/>
        <v>178210</v>
      </c>
      <c r="Q11" s="296">
        <f t="shared" si="7"/>
        <v>0.1404100655617968</v>
      </c>
    </row>
    <row r="12" spans="1:17" s="288" customFormat="1" ht="18" customHeight="1">
      <c r="A12" s="302" t="s">
        <v>186</v>
      </c>
      <c r="B12" s="301">
        <v>64915</v>
      </c>
      <c r="C12" s="297">
        <v>26</v>
      </c>
      <c r="D12" s="297">
        <f t="shared" si="0"/>
        <v>64941</v>
      </c>
      <c r="E12" s="300">
        <f t="shared" si="1"/>
        <v>0.06431521297772672</v>
      </c>
      <c r="F12" s="298">
        <v>69438</v>
      </c>
      <c r="G12" s="297">
        <v>1014</v>
      </c>
      <c r="H12" s="297">
        <f t="shared" si="2"/>
        <v>70452</v>
      </c>
      <c r="I12" s="299">
        <f t="shared" si="3"/>
        <v>-0.07822347129960827</v>
      </c>
      <c r="J12" s="298">
        <v>149696</v>
      </c>
      <c r="K12" s="297">
        <v>1650</v>
      </c>
      <c r="L12" s="297">
        <f t="shared" si="4"/>
        <v>151346</v>
      </c>
      <c r="M12" s="299">
        <f t="shared" si="5"/>
        <v>0.06749834315842616</v>
      </c>
      <c r="N12" s="298">
        <v>148419</v>
      </c>
      <c r="O12" s="297">
        <v>2576</v>
      </c>
      <c r="P12" s="297">
        <f t="shared" si="6"/>
        <v>150995</v>
      </c>
      <c r="Q12" s="296">
        <f t="shared" si="7"/>
        <v>0.008604019700981791</v>
      </c>
    </row>
    <row r="13" spans="1:17" s="288" customFormat="1" ht="18" customHeight="1">
      <c r="A13" s="302" t="s">
        <v>185</v>
      </c>
      <c r="B13" s="301">
        <v>49054</v>
      </c>
      <c r="C13" s="297">
        <v>97</v>
      </c>
      <c r="D13" s="297">
        <f t="shared" si="0"/>
        <v>49151</v>
      </c>
      <c r="E13" s="300">
        <f t="shared" si="1"/>
        <v>0.048677369197706315</v>
      </c>
      <c r="F13" s="298">
        <v>49444</v>
      </c>
      <c r="G13" s="297">
        <v>191</v>
      </c>
      <c r="H13" s="297">
        <f t="shared" si="2"/>
        <v>49635</v>
      </c>
      <c r="I13" s="299">
        <f t="shared" si="3"/>
        <v>-0.009751183640576255</v>
      </c>
      <c r="J13" s="298">
        <v>100111</v>
      </c>
      <c r="K13" s="297">
        <v>1452</v>
      </c>
      <c r="L13" s="297">
        <f t="shared" si="4"/>
        <v>101563</v>
      </c>
      <c r="M13" s="299">
        <f t="shared" si="5"/>
        <v>0.045295774095114746</v>
      </c>
      <c r="N13" s="298">
        <v>96855</v>
      </c>
      <c r="O13" s="297">
        <v>317</v>
      </c>
      <c r="P13" s="297">
        <f t="shared" si="6"/>
        <v>97172</v>
      </c>
      <c r="Q13" s="296">
        <f t="shared" si="7"/>
        <v>0.033617262918796076</v>
      </c>
    </row>
    <row r="14" spans="1:17" s="288" customFormat="1" ht="18" customHeight="1">
      <c r="A14" s="302" t="s">
        <v>184</v>
      </c>
      <c r="B14" s="301">
        <v>44607</v>
      </c>
      <c r="C14" s="297">
        <v>21</v>
      </c>
      <c r="D14" s="297">
        <f t="shared" si="0"/>
        <v>44628</v>
      </c>
      <c r="E14" s="300">
        <f t="shared" si="1"/>
        <v>0.04419795390847058</v>
      </c>
      <c r="F14" s="298">
        <v>42480</v>
      </c>
      <c r="G14" s="297">
        <v>408</v>
      </c>
      <c r="H14" s="297">
        <f t="shared" si="2"/>
        <v>42888</v>
      </c>
      <c r="I14" s="299">
        <f t="shared" si="3"/>
        <v>0.040570789031896926</v>
      </c>
      <c r="J14" s="298">
        <v>105759</v>
      </c>
      <c r="K14" s="297">
        <v>6216</v>
      </c>
      <c r="L14" s="297">
        <f t="shared" si="4"/>
        <v>111975</v>
      </c>
      <c r="M14" s="299">
        <f t="shared" si="5"/>
        <v>0.04993939037149822</v>
      </c>
      <c r="N14" s="298">
        <v>101915</v>
      </c>
      <c r="O14" s="297">
        <v>6404</v>
      </c>
      <c r="P14" s="297">
        <f t="shared" si="6"/>
        <v>108319</v>
      </c>
      <c r="Q14" s="296">
        <f t="shared" si="7"/>
        <v>0.037717705931413326</v>
      </c>
    </row>
    <row r="15" spans="1:17" s="288" customFormat="1" ht="18" customHeight="1">
      <c r="A15" s="302" t="s">
        <v>183</v>
      </c>
      <c r="B15" s="301">
        <v>36181</v>
      </c>
      <c r="C15" s="297">
        <v>89</v>
      </c>
      <c r="D15" s="297">
        <f t="shared" si="0"/>
        <v>36270</v>
      </c>
      <c r="E15" s="300">
        <f t="shared" si="1"/>
        <v>0.035920493597298285</v>
      </c>
      <c r="F15" s="298">
        <v>33438</v>
      </c>
      <c r="G15" s="297">
        <v>21</v>
      </c>
      <c r="H15" s="297">
        <f t="shared" si="2"/>
        <v>33459</v>
      </c>
      <c r="I15" s="299">
        <f t="shared" si="3"/>
        <v>0.08401326997220471</v>
      </c>
      <c r="J15" s="298">
        <v>78454</v>
      </c>
      <c r="K15" s="297">
        <v>314</v>
      </c>
      <c r="L15" s="297">
        <f t="shared" si="4"/>
        <v>78768</v>
      </c>
      <c r="M15" s="299">
        <f t="shared" si="5"/>
        <v>0.0351295012349379</v>
      </c>
      <c r="N15" s="298">
        <v>71997</v>
      </c>
      <c r="O15" s="297">
        <v>23</v>
      </c>
      <c r="P15" s="297">
        <f t="shared" si="6"/>
        <v>72020</v>
      </c>
      <c r="Q15" s="296">
        <f t="shared" si="7"/>
        <v>0.08968429240107234</v>
      </c>
    </row>
    <row r="16" spans="1:17" s="288" customFormat="1" ht="18" customHeight="1">
      <c r="A16" s="302" t="s">
        <v>182</v>
      </c>
      <c r="B16" s="301">
        <v>33398</v>
      </c>
      <c r="C16" s="297">
        <v>7</v>
      </c>
      <c r="D16" s="297">
        <f t="shared" si="0"/>
        <v>33405</v>
      </c>
      <c r="E16" s="300">
        <f t="shared" si="1"/>
        <v>0.033083101423152725</v>
      </c>
      <c r="F16" s="298">
        <v>28887</v>
      </c>
      <c r="G16" s="297">
        <v>9</v>
      </c>
      <c r="H16" s="297">
        <f t="shared" si="2"/>
        <v>28896</v>
      </c>
      <c r="I16" s="299">
        <f t="shared" si="3"/>
        <v>0.15604235880398676</v>
      </c>
      <c r="J16" s="298">
        <v>67150</v>
      </c>
      <c r="K16" s="297">
        <v>532</v>
      </c>
      <c r="L16" s="297">
        <f t="shared" si="4"/>
        <v>67682</v>
      </c>
      <c r="M16" s="299">
        <f t="shared" si="5"/>
        <v>0.030185289744351352</v>
      </c>
      <c r="N16" s="298">
        <v>55098</v>
      </c>
      <c r="O16" s="297">
        <v>14</v>
      </c>
      <c r="P16" s="297">
        <f t="shared" si="6"/>
        <v>55112</v>
      </c>
      <c r="Q16" s="296">
        <f t="shared" si="7"/>
        <v>0.21873752223311183</v>
      </c>
    </row>
    <row r="17" spans="1:17" s="288" customFormat="1" ht="18" customHeight="1">
      <c r="A17" s="302" t="s">
        <v>181</v>
      </c>
      <c r="B17" s="301">
        <v>25164</v>
      </c>
      <c r="C17" s="297">
        <v>12</v>
      </c>
      <c r="D17" s="297">
        <f t="shared" si="0"/>
        <v>25176</v>
      </c>
      <c r="E17" s="300">
        <f t="shared" si="1"/>
        <v>0.024933398037099028</v>
      </c>
      <c r="F17" s="298">
        <v>22185</v>
      </c>
      <c r="G17" s="297">
        <v>624</v>
      </c>
      <c r="H17" s="297">
        <f t="shared" si="2"/>
        <v>22809</v>
      </c>
      <c r="I17" s="299">
        <f t="shared" si="3"/>
        <v>0.10377482572668684</v>
      </c>
      <c r="J17" s="298">
        <v>60532</v>
      </c>
      <c r="K17" s="297">
        <v>304</v>
      </c>
      <c r="L17" s="297">
        <f t="shared" si="4"/>
        <v>60836</v>
      </c>
      <c r="M17" s="299">
        <f t="shared" si="5"/>
        <v>0.0271320629840631</v>
      </c>
      <c r="N17" s="298">
        <v>53254</v>
      </c>
      <c r="O17" s="297">
        <v>635</v>
      </c>
      <c r="P17" s="297">
        <f t="shared" si="6"/>
        <v>53889</v>
      </c>
      <c r="Q17" s="296">
        <f t="shared" si="7"/>
        <v>0.13666579036316517</v>
      </c>
    </row>
    <row r="18" spans="1:17" s="288" customFormat="1" ht="18" customHeight="1">
      <c r="A18" s="302" t="s">
        <v>180</v>
      </c>
      <c r="B18" s="301">
        <v>24617</v>
      </c>
      <c r="C18" s="297">
        <v>63</v>
      </c>
      <c r="D18" s="297">
        <f t="shared" si="0"/>
        <v>24680</v>
      </c>
      <c r="E18" s="300">
        <f t="shared" si="1"/>
        <v>0.024442177611836827</v>
      </c>
      <c r="F18" s="298">
        <v>22254</v>
      </c>
      <c r="G18" s="297">
        <v>3258</v>
      </c>
      <c r="H18" s="297">
        <f t="shared" si="2"/>
        <v>25512</v>
      </c>
      <c r="I18" s="299">
        <f t="shared" si="3"/>
        <v>-0.032612104107870854</v>
      </c>
      <c r="J18" s="298">
        <v>60159</v>
      </c>
      <c r="K18" s="297">
        <v>13874</v>
      </c>
      <c r="L18" s="297">
        <f t="shared" si="4"/>
        <v>74033</v>
      </c>
      <c r="M18" s="299">
        <f t="shared" si="5"/>
        <v>0.03301775295711657</v>
      </c>
      <c r="N18" s="298">
        <v>55960</v>
      </c>
      <c r="O18" s="297">
        <v>10655</v>
      </c>
      <c r="P18" s="297">
        <f t="shared" si="6"/>
        <v>66615</v>
      </c>
      <c r="Q18" s="296">
        <f t="shared" si="7"/>
        <v>0.07503573981415301</v>
      </c>
    </row>
    <row r="19" spans="1:17" s="288" customFormat="1" ht="18" customHeight="1">
      <c r="A19" s="302" t="s">
        <v>179</v>
      </c>
      <c r="B19" s="301">
        <v>16703</v>
      </c>
      <c r="C19" s="297">
        <v>1629</v>
      </c>
      <c r="D19" s="297">
        <f t="shared" si="0"/>
        <v>18332</v>
      </c>
      <c r="E19" s="300">
        <f t="shared" si="1"/>
        <v>0.01815534845948917</v>
      </c>
      <c r="F19" s="298">
        <v>12364</v>
      </c>
      <c r="G19" s="297">
        <v>1152</v>
      </c>
      <c r="H19" s="297">
        <f t="shared" si="2"/>
        <v>13516</v>
      </c>
      <c r="I19" s="299">
        <f t="shared" si="3"/>
        <v>0.356318437407517</v>
      </c>
      <c r="J19" s="298">
        <v>30907</v>
      </c>
      <c r="K19" s="297">
        <v>2789</v>
      </c>
      <c r="L19" s="297">
        <f t="shared" si="4"/>
        <v>33696</v>
      </c>
      <c r="M19" s="299">
        <f t="shared" si="5"/>
        <v>0.015027976762295192</v>
      </c>
      <c r="N19" s="298">
        <v>22677</v>
      </c>
      <c r="O19" s="297">
        <v>2067</v>
      </c>
      <c r="P19" s="297">
        <f t="shared" si="6"/>
        <v>24744</v>
      </c>
      <c r="Q19" s="296">
        <f t="shared" si="7"/>
        <v>0.3629227852008643</v>
      </c>
    </row>
    <row r="20" spans="1:17" s="288" customFormat="1" ht="18" customHeight="1">
      <c r="A20" s="302" t="s">
        <v>178</v>
      </c>
      <c r="B20" s="301">
        <v>15392</v>
      </c>
      <c r="C20" s="297">
        <v>56</v>
      </c>
      <c r="D20" s="297">
        <f t="shared" si="0"/>
        <v>15448</v>
      </c>
      <c r="E20" s="300">
        <f t="shared" si="1"/>
        <v>0.01529913937389203</v>
      </c>
      <c r="F20" s="298">
        <v>7786</v>
      </c>
      <c r="G20" s="297">
        <v>12</v>
      </c>
      <c r="H20" s="297">
        <f t="shared" si="2"/>
        <v>7798</v>
      </c>
      <c r="I20" s="299">
        <f t="shared" si="3"/>
        <v>0.981020774557579</v>
      </c>
      <c r="J20" s="298">
        <v>35130</v>
      </c>
      <c r="K20" s="297">
        <v>77</v>
      </c>
      <c r="L20" s="297">
        <f t="shared" si="4"/>
        <v>35207</v>
      </c>
      <c r="M20" s="299">
        <f t="shared" si="5"/>
        <v>0.015701863065946307</v>
      </c>
      <c r="N20" s="298">
        <v>16668</v>
      </c>
      <c r="O20" s="297">
        <v>14</v>
      </c>
      <c r="P20" s="297">
        <f t="shared" si="6"/>
        <v>16682</v>
      </c>
      <c r="Q20" s="296">
        <f t="shared" si="7"/>
        <v>1.1076313894888408</v>
      </c>
    </row>
    <row r="21" spans="1:17" s="288" customFormat="1" ht="18" customHeight="1">
      <c r="A21" s="302" t="s">
        <v>177</v>
      </c>
      <c r="B21" s="301">
        <v>14542</v>
      </c>
      <c r="C21" s="297">
        <v>751</v>
      </c>
      <c r="D21" s="297">
        <f t="shared" si="0"/>
        <v>15293</v>
      </c>
      <c r="E21" s="300">
        <f t="shared" si="1"/>
        <v>0.015145632990997594</v>
      </c>
      <c r="F21" s="298">
        <v>14247</v>
      </c>
      <c r="G21" s="297">
        <v>507</v>
      </c>
      <c r="H21" s="297">
        <f t="shared" si="2"/>
        <v>14754</v>
      </c>
      <c r="I21" s="299">
        <f t="shared" si="3"/>
        <v>0.036532465771994094</v>
      </c>
      <c r="J21" s="298">
        <v>26479</v>
      </c>
      <c r="K21" s="297">
        <v>1500</v>
      </c>
      <c r="L21" s="297">
        <f t="shared" si="4"/>
        <v>27979</v>
      </c>
      <c r="M21" s="299">
        <f t="shared" si="5"/>
        <v>0.012478269285145335</v>
      </c>
      <c r="N21" s="298">
        <v>25914</v>
      </c>
      <c r="O21" s="297">
        <v>992</v>
      </c>
      <c r="P21" s="297">
        <f t="shared" si="6"/>
        <v>26906</v>
      </c>
      <c r="Q21" s="296">
        <f t="shared" si="7"/>
        <v>0.021802886470633664</v>
      </c>
    </row>
    <row r="22" spans="1:17" s="288" customFormat="1" ht="18" customHeight="1">
      <c r="A22" s="302" t="s">
        <v>176</v>
      </c>
      <c r="B22" s="301">
        <v>13918</v>
      </c>
      <c r="C22" s="297">
        <v>44</v>
      </c>
      <c r="D22" s="297">
        <f t="shared" si="0"/>
        <v>13962</v>
      </c>
      <c r="E22" s="300">
        <f t="shared" si="1"/>
        <v>0.013827458825626653</v>
      </c>
      <c r="F22" s="298">
        <v>13100</v>
      </c>
      <c r="G22" s="297">
        <v>17</v>
      </c>
      <c r="H22" s="297">
        <f t="shared" si="2"/>
        <v>13117</v>
      </c>
      <c r="I22" s="299">
        <f t="shared" si="3"/>
        <v>0.06442021803766096</v>
      </c>
      <c r="J22" s="298">
        <v>28181</v>
      </c>
      <c r="K22" s="297">
        <v>167</v>
      </c>
      <c r="L22" s="297">
        <f t="shared" si="4"/>
        <v>28348</v>
      </c>
      <c r="M22" s="299">
        <f t="shared" si="5"/>
        <v>0.01264283847511705</v>
      </c>
      <c r="N22" s="298">
        <v>24880</v>
      </c>
      <c r="O22" s="297">
        <v>20</v>
      </c>
      <c r="P22" s="297">
        <f t="shared" si="6"/>
        <v>24900</v>
      </c>
      <c r="Q22" s="296">
        <f t="shared" si="7"/>
        <v>0.13267684887459796</v>
      </c>
    </row>
    <row r="23" spans="1:17" s="288" customFormat="1" ht="18" customHeight="1">
      <c r="A23" s="302" t="s">
        <v>175</v>
      </c>
      <c r="B23" s="301">
        <v>13135</v>
      </c>
      <c r="C23" s="297">
        <v>3</v>
      </c>
      <c r="D23" s="297">
        <f t="shared" si="0"/>
        <v>13138</v>
      </c>
      <c r="E23" s="300">
        <f t="shared" si="1"/>
        <v>0.013011399086884612</v>
      </c>
      <c r="F23" s="298">
        <v>11750</v>
      </c>
      <c r="G23" s="297">
        <v>20</v>
      </c>
      <c r="H23" s="297">
        <f t="shared" si="2"/>
        <v>11770</v>
      </c>
      <c r="I23" s="299">
        <f t="shared" si="3"/>
        <v>0.11622769753610873</v>
      </c>
      <c r="J23" s="298">
        <v>30862</v>
      </c>
      <c r="K23" s="297">
        <v>804</v>
      </c>
      <c r="L23" s="297">
        <f t="shared" si="4"/>
        <v>31666</v>
      </c>
      <c r="M23" s="299">
        <f t="shared" si="5"/>
        <v>0.01412262322396841</v>
      </c>
      <c r="N23" s="298">
        <v>26042</v>
      </c>
      <c r="O23" s="297">
        <v>922</v>
      </c>
      <c r="P23" s="297">
        <f t="shared" si="6"/>
        <v>26964</v>
      </c>
      <c r="Q23" s="296">
        <f t="shared" si="7"/>
        <v>0.18508563090392438</v>
      </c>
    </row>
    <row r="24" spans="1:17" s="288" customFormat="1" ht="18" customHeight="1">
      <c r="A24" s="302" t="s">
        <v>174</v>
      </c>
      <c r="B24" s="301">
        <v>12347</v>
      </c>
      <c r="C24" s="297">
        <v>232</v>
      </c>
      <c r="D24" s="297">
        <f t="shared" si="0"/>
        <v>12579</v>
      </c>
      <c r="E24" s="300">
        <f t="shared" si="1"/>
        <v>0.01245778574470403</v>
      </c>
      <c r="F24" s="298">
        <v>9712</v>
      </c>
      <c r="G24" s="297">
        <v>139</v>
      </c>
      <c r="H24" s="297">
        <f t="shared" si="2"/>
        <v>9851</v>
      </c>
      <c r="I24" s="299">
        <f t="shared" si="3"/>
        <v>0.27692620038574756</v>
      </c>
      <c r="J24" s="298">
        <v>23564</v>
      </c>
      <c r="K24" s="297">
        <v>503</v>
      </c>
      <c r="L24" s="297">
        <f t="shared" si="4"/>
        <v>24067</v>
      </c>
      <c r="M24" s="299">
        <f t="shared" si="5"/>
        <v>0.010733568279266333</v>
      </c>
      <c r="N24" s="298">
        <v>18035</v>
      </c>
      <c r="O24" s="297">
        <v>305</v>
      </c>
      <c r="P24" s="297">
        <f t="shared" si="6"/>
        <v>18340</v>
      </c>
      <c r="Q24" s="296">
        <f t="shared" si="7"/>
        <v>0.3065705572497921</v>
      </c>
    </row>
    <row r="25" spans="1:17" s="288" customFormat="1" ht="18" customHeight="1">
      <c r="A25" s="302" t="s">
        <v>173</v>
      </c>
      <c r="B25" s="301">
        <v>12189</v>
      </c>
      <c r="C25" s="297">
        <v>2</v>
      </c>
      <c r="D25" s="297">
        <f t="shared" si="0"/>
        <v>12191</v>
      </c>
      <c r="E25" s="300">
        <f t="shared" si="1"/>
        <v>0.012073524605587633</v>
      </c>
      <c r="F25" s="298">
        <v>12428</v>
      </c>
      <c r="G25" s="297">
        <v>288</v>
      </c>
      <c r="H25" s="297">
        <f t="shared" si="2"/>
        <v>12716</v>
      </c>
      <c r="I25" s="299">
        <f t="shared" si="3"/>
        <v>-0.0412865681031771</v>
      </c>
      <c r="J25" s="298">
        <v>24913</v>
      </c>
      <c r="K25" s="297">
        <v>1085</v>
      </c>
      <c r="L25" s="297">
        <f t="shared" si="4"/>
        <v>25998</v>
      </c>
      <c r="M25" s="299">
        <f t="shared" si="5"/>
        <v>0.011594769108088508</v>
      </c>
      <c r="N25" s="298">
        <v>24872</v>
      </c>
      <c r="O25" s="297">
        <v>487</v>
      </c>
      <c r="P25" s="297">
        <f t="shared" si="6"/>
        <v>25359</v>
      </c>
      <c r="Q25" s="296">
        <f t="shared" si="7"/>
        <v>0.0016484400128657928</v>
      </c>
    </row>
    <row r="26" spans="1:17" s="288" customFormat="1" ht="18" customHeight="1">
      <c r="A26" s="302" t="s">
        <v>172</v>
      </c>
      <c r="B26" s="301">
        <v>10786</v>
      </c>
      <c r="C26" s="297">
        <v>270</v>
      </c>
      <c r="D26" s="297">
        <f t="shared" si="0"/>
        <v>11056</v>
      </c>
      <c r="E26" s="300">
        <f t="shared" si="1"/>
        <v>0.010949461737296108</v>
      </c>
      <c r="F26" s="298">
        <v>11461</v>
      </c>
      <c r="G26" s="297">
        <v>10</v>
      </c>
      <c r="H26" s="297">
        <f t="shared" si="2"/>
        <v>11471</v>
      </c>
      <c r="I26" s="299">
        <f t="shared" si="3"/>
        <v>-0.03617818847528553</v>
      </c>
      <c r="J26" s="298">
        <v>22342</v>
      </c>
      <c r="K26" s="297">
        <v>515</v>
      </c>
      <c r="L26" s="297">
        <f t="shared" si="4"/>
        <v>22857</v>
      </c>
      <c r="M26" s="299">
        <f t="shared" si="5"/>
        <v>0.010193924051987808</v>
      </c>
      <c r="N26" s="298">
        <v>21476</v>
      </c>
      <c r="O26" s="297">
        <v>37</v>
      </c>
      <c r="P26" s="297">
        <f t="shared" si="6"/>
        <v>21513</v>
      </c>
      <c r="Q26" s="296">
        <f t="shared" si="7"/>
        <v>0.04032408269696397</v>
      </c>
    </row>
    <row r="27" spans="1:17" s="288" customFormat="1" ht="18" customHeight="1">
      <c r="A27" s="302" t="s">
        <v>171</v>
      </c>
      <c r="B27" s="301">
        <v>10481</v>
      </c>
      <c r="C27" s="297">
        <v>241</v>
      </c>
      <c r="D27" s="297">
        <f t="shared" si="0"/>
        <v>10722</v>
      </c>
      <c r="E27" s="300">
        <f t="shared" si="1"/>
        <v>0.010618680241252612</v>
      </c>
      <c r="F27" s="298">
        <v>9822</v>
      </c>
      <c r="G27" s="297">
        <v>47</v>
      </c>
      <c r="H27" s="297">
        <f t="shared" si="2"/>
        <v>9869</v>
      </c>
      <c r="I27" s="299">
        <f t="shared" si="3"/>
        <v>0.08643226264059178</v>
      </c>
      <c r="J27" s="298">
        <v>24871</v>
      </c>
      <c r="K27" s="297">
        <v>1011</v>
      </c>
      <c r="L27" s="297">
        <f t="shared" si="4"/>
        <v>25882</v>
      </c>
      <c r="M27" s="299">
        <f t="shared" si="5"/>
        <v>0.011543034620184122</v>
      </c>
      <c r="N27" s="298">
        <v>21478</v>
      </c>
      <c r="O27" s="297">
        <v>454</v>
      </c>
      <c r="P27" s="297">
        <f t="shared" si="6"/>
        <v>21932</v>
      </c>
      <c r="Q27" s="296">
        <f t="shared" si="7"/>
        <v>0.15797560294254587</v>
      </c>
    </row>
    <row r="28" spans="1:17" s="288" customFormat="1" ht="18" customHeight="1">
      <c r="A28" s="302" t="s">
        <v>170</v>
      </c>
      <c r="B28" s="301">
        <v>10579</v>
      </c>
      <c r="C28" s="297">
        <v>8</v>
      </c>
      <c r="D28" s="297">
        <f t="shared" si="0"/>
        <v>10587</v>
      </c>
      <c r="E28" s="300">
        <f t="shared" si="1"/>
        <v>0.01048498113357036</v>
      </c>
      <c r="F28" s="298">
        <v>13442</v>
      </c>
      <c r="G28" s="297">
        <v>84</v>
      </c>
      <c r="H28" s="297">
        <f t="shared" si="2"/>
        <v>13526</v>
      </c>
      <c r="I28" s="299">
        <f t="shared" si="3"/>
        <v>-0.21728522844891318</v>
      </c>
      <c r="J28" s="298">
        <v>23512</v>
      </c>
      <c r="K28" s="297">
        <v>344</v>
      </c>
      <c r="L28" s="297">
        <f t="shared" si="4"/>
        <v>23856</v>
      </c>
      <c r="M28" s="299">
        <f t="shared" si="5"/>
        <v>0.010639465029716112</v>
      </c>
      <c r="N28" s="298">
        <v>27028</v>
      </c>
      <c r="O28" s="297">
        <v>227</v>
      </c>
      <c r="P28" s="297">
        <f t="shared" si="6"/>
        <v>27255</v>
      </c>
      <c r="Q28" s="296">
        <f t="shared" si="7"/>
        <v>-0.13008731685659314</v>
      </c>
    </row>
    <row r="29" spans="1:17" s="288" customFormat="1" ht="18" customHeight="1">
      <c r="A29" s="302" t="s">
        <v>169</v>
      </c>
      <c r="B29" s="301">
        <v>9990</v>
      </c>
      <c r="C29" s="297">
        <v>7</v>
      </c>
      <c r="D29" s="297">
        <f t="shared" si="0"/>
        <v>9997</v>
      </c>
      <c r="E29" s="300">
        <f t="shared" si="1"/>
        <v>0.00990066651481089</v>
      </c>
      <c r="F29" s="298">
        <v>10642</v>
      </c>
      <c r="G29" s="297">
        <v>2</v>
      </c>
      <c r="H29" s="297">
        <f t="shared" si="2"/>
        <v>10644</v>
      </c>
      <c r="I29" s="299">
        <f t="shared" si="3"/>
        <v>-0.06078541901540779</v>
      </c>
      <c r="J29" s="298">
        <v>23447</v>
      </c>
      <c r="K29" s="297">
        <v>723</v>
      </c>
      <c r="L29" s="297">
        <f t="shared" si="4"/>
        <v>24170</v>
      </c>
      <c r="M29" s="299">
        <f t="shared" si="5"/>
        <v>0.010779504936629712</v>
      </c>
      <c r="N29" s="298">
        <v>22655</v>
      </c>
      <c r="O29" s="297">
        <v>254</v>
      </c>
      <c r="P29" s="297">
        <f t="shared" si="6"/>
        <v>22909</v>
      </c>
      <c r="Q29" s="296">
        <f t="shared" si="7"/>
        <v>0.034959170161112274</v>
      </c>
    </row>
    <row r="30" spans="1:17" s="288" customFormat="1" ht="18" customHeight="1">
      <c r="A30" s="302" t="s">
        <v>168</v>
      </c>
      <c r="B30" s="301">
        <v>9484</v>
      </c>
      <c r="C30" s="297">
        <v>88</v>
      </c>
      <c r="D30" s="297">
        <f t="shared" si="0"/>
        <v>9572</v>
      </c>
      <c r="E30" s="300">
        <f t="shared" si="1"/>
        <v>0.009479761916551949</v>
      </c>
      <c r="F30" s="298">
        <v>13340</v>
      </c>
      <c r="G30" s="297">
        <v>100</v>
      </c>
      <c r="H30" s="297">
        <f t="shared" si="2"/>
        <v>13440</v>
      </c>
      <c r="I30" s="299">
        <f t="shared" si="3"/>
        <v>-0.287797619047619</v>
      </c>
      <c r="J30" s="298">
        <v>19094</v>
      </c>
      <c r="K30" s="297">
        <v>145</v>
      </c>
      <c r="L30" s="297">
        <f t="shared" si="4"/>
        <v>19239</v>
      </c>
      <c r="M30" s="299">
        <f t="shared" si="5"/>
        <v>0.00858034321372855</v>
      </c>
      <c r="N30" s="298">
        <v>24643</v>
      </c>
      <c r="O30" s="297">
        <v>194</v>
      </c>
      <c r="P30" s="297">
        <f t="shared" si="6"/>
        <v>24837</v>
      </c>
      <c r="Q30" s="296">
        <f t="shared" si="7"/>
        <v>-0.22517550622894944</v>
      </c>
    </row>
    <row r="31" spans="1:17" s="288" customFormat="1" ht="18" customHeight="1">
      <c r="A31" s="302" t="s">
        <v>167</v>
      </c>
      <c r="B31" s="301">
        <v>8263</v>
      </c>
      <c r="C31" s="297">
        <v>1</v>
      </c>
      <c r="D31" s="297">
        <f t="shared" si="0"/>
        <v>8264</v>
      </c>
      <c r="E31" s="300">
        <f t="shared" si="1"/>
        <v>0.008184366117675023</v>
      </c>
      <c r="F31" s="298">
        <v>7335</v>
      </c>
      <c r="G31" s="297">
        <v>6</v>
      </c>
      <c r="H31" s="297">
        <f t="shared" si="2"/>
        <v>7341</v>
      </c>
      <c r="I31" s="299">
        <f t="shared" si="3"/>
        <v>0.1257321890750578</v>
      </c>
      <c r="J31" s="298">
        <v>19123</v>
      </c>
      <c r="K31" s="297">
        <v>83</v>
      </c>
      <c r="L31" s="297">
        <f t="shared" si="4"/>
        <v>19206</v>
      </c>
      <c r="M31" s="299">
        <f t="shared" si="5"/>
        <v>0.00856562564389368</v>
      </c>
      <c r="N31" s="298">
        <v>17723</v>
      </c>
      <c r="O31" s="297">
        <v>399</v>
      </c>
      <c r="P31" s="297">
        <f t="shared" si="6"/>
        <v>18122</v>
      </c>
      <c r="Q31" s="296">
        <f t="shared" si="7"/>
        <v>0.07899339840884734</v>
      </c>
    </row>
    <row r="32" spans="1:17" s="288" customFormat="1" ht="18" customHeight="1">
      <c r="A32" s="302" t="s">
        <v>166</v>
      </c>
      <c r="B32" s="301">
        <v>8079</v>
      </c>
      <c r="C32" s="297">
        <v>129</v>
      </c>
      <c r="D32" s="297">
        <f t="shared" si="0"/>
        <v>8208</v>
      </c>
      <c r="E32" s="300">
        <f t="shared" si="1"/>
        <v>0.008128905747080903</v>
      </c>
      <c r="F32" s="298">
        <v>8202</v>
      </c>
      <c r="G32" s="297">
        <v>314</v>
      </c>
      <c r="H32" s="297">
        <f t="shared" si="2"/>
        <v>8516</v>
      </c>
      <c r="I32" s="299">
        <f t="shared" si="3"/>
        <v>-0.036167214654767466</v>
      </c>
      <c r="J32" s="298">
        <v>18218</v>
      </c>
      <c r="K32" s="297">
        <v>143</v>
      </c>
      <c r="L32" s="297">
        <f t="shared" si="4"/>
        <v>18361</v>
      </c>
      <c r="M32" s="299">
        <f t="shared" si="5"/>
        <v>0.008188766658728098</v>
      </c>
      <c r="N32" s="298">
        <v>22185</v>
      </c>
      <c r="O32" s="297">
        <v>325</v>
      </c>
      <c r="P32" s="297">
        <f t="shared" si="6"/>
        <v>22510</v>
      </c>
      <c r="Q32" s="296">
        <f t="shared" si="7"/>
        <v>-0.17881451431147166</v>
      </c>
    </row>
    <row r="33" spans="1:17" s="288" customFormat="1" ht="18" customHeight="1">
      <c r="A33" s="302" t="s">
        <v>165</v>
      </c>
      <c r="B33" s="301">
        <v>7549</v>
      </c>
      <c r="C33" s="297">
        <v>20</v>
      </c>
      <c r="D33" s="297">
        <f t="shared" si="0"/>
        <v>7569</v>
      </c>
      <c r="E33" s="300">
        <f t="shared" si="1"/>
        <v>0.007496063304051578</v>
      </c>
      <c r="F33" s="298">
        <v>8938</v>
      </c>
      <c r="G33" s="297">
        <v>22</v>
      </c>
      <c r="H33" s="297">
        <f t="shared" si="2"/>
        <v>8960</v>
      </c>
      <c r="I33" s="299">
        <f t="shared" si="3"/>
        <v>-0.15524553571428568</v>
      </c>
      <c r="J33" s="298">
        <v>14035</v>
      </c>
      <c r="K33" s="297">
        <v>55</v>
      </c>
      <c r="L33" s="297">
        <f t="shared" si="4"/>
        <v>14090</v>
      </c>
      <c r="M33" s="299">
        <f t="shared" si="5"/>
        <v>0.006283956332524313</v>
      </c>
      <c r="N33" s="298">
        <v>15749</v>
      </c>
      <c r="O33" s="297">
        <v>22</v>
      </c>
      <c r="P33" s="297">
        <f t="shared" si="6"/>
        <v>15771</v>
      </c>
      <c r="Q33" s="296">
        <f t="shared" si="7"/>
        <v>-0.10883230681313094</v>
      </c>
    </row>
    <row r="34" spans="1:17" s="288" customFormat="1" ht="18" customHeight="1">
      <c r="A34" s="302" t="s">
        <v>164</v>
      </c>
      <c r="B34" s="301">
        <v>7497</v>
      </c>
      <c r="C34" s="297">
        <v>7</v>
      </c>
      <c r="D34" s="297">
        <f t="shared" si="0"/>
        <v>7504</v>
      </c>
      <c r="E34" s="300">
        <f t="shared" si="1"/>
        <v>0.007431689659611975</v>
      </c>
      <c r="F34" s="298">
        <v>8923</v>
      </c>
      <c r="G34" s="297">
        <v>40</v>
      </c>
      <c r="H34" s="297">
        <f t="shared" si="2"/>
        <v>8963</v>
      </c>
      <c r="I34" s="299">
        <f t="shared" si="3"/>
        <v>-0.16278031908959056</v>
      </c>
      <c r="J34" s="298">
        <v>16740</v>
      </c>
      <c r="K34" s="297">
        <v>66</v>
      </c>
      <c r="L34" s="297">
        <f t="shared" si="4"/>
        <v>16806</v>
      </c>
      <c r="M34" s="299">
        <f t="shared" si="5"/>
        <v>0.00749525692863049</v>
      </c>
      <c r="N34" s="298">
        <v>17989</v>
      </c>
      <c r="O34" s="297">
        <v>73</v>
      </c>
      <c r="P34" s="297">
        <f t="shared" si="6"/>
        <v>18062</v>
      </c>
      <c r="Q34" s="296">
        <f t="shared" si="7"/>
        <v>-0.06943131913947409</v>
      </c>
    </row>
    <row r="35" spans="1:17" s="288" customFormat="1" ht="18" customHeight="1">
      <c r="A35" s="302" t="s">
        <v>163</v>
      </c>
      <c r="B35" s="301">
        <v>6743</v>
      </c>
      <c r="C35" s="297"/>
      <c r="D35" s="297">
        <f t="shared" si="0"/>
        <v>6743</v>
      </c>
      <c r="E35" s="300">
        <f t="shared" si="1"/>
        <v>0.006678022837788319</v>
      </c>
      <c r="F35" s="298">
        <v>5724</v>
      </c>
      <c r="G35" s="297">
        <v>1446</v>
      </c>
      <c r="H35" s="297">
        <f t="shared" si="2"/>
        <v>7170</v>
      </c>
      <c r="I35" s="299">
        <f t="shared" si="3"/>
        <v>-0.059553695955369634</v>
      </c>
      <c r="J35" s="298">
        <v>18494</v>
      </c>
      <c r="K35" s="297">
        <v>5598</v>
      </c>
      <c r="L35" s="297">
        <f t="shared" si="4"/>
        <v>24092</v>
      </c>
      <c r="M35" s="299">
        <f t="shared" si="5"/>
        <v>0.01074471795338366</v>
      </c>
      <c r="N35" s="298">
        <v>17437</v>
      </c>
      <c r="O35" s="297">
        <v>5066</v>
      </c>
      <c r="P35" s="297">
        <f t="shared" si="6"/>
        <v>22503</v>
      </c>
      <c r="Q35" s="296">
        <f t="shared" si="7"/>
        <v>0.06061822561220387</v>
      </c>
    </row>
    <row r="36" spans="1:17" s="288" customFormat="1" ht="18" customHeight="1">
      <c r="A36" s="302" t="s">
        <v>162</v>
      </c>
      <c r="B36" s="301">
        <v>6442</v>
      </c>
      <c r="C36" s="297">
        <v>4</v>
      </c>
      <c r="D36" s="297">
        <f t="shared" si="0"/>
        <v>6446</v>
      </c>
      <c r="E36" s="300">
        <f t="shared" si="1"/>
        <v>0.006383884800887366</v>
      </c>
      <c r="F36" s="298">
        <v>8112</v>
      </c>
      <c r="G36" s="297">
        <v>2</v>
      </c>
      <c r="H36" s="297">
        <f t="shared" si="2"/>
        <v>8114</v>
      </c>
      <c r="I36" s="299">
        <f t="shared" si="3"/>
        <v>-0.20557061868375648</v>
      </c>
      <c r="J36" s="298">
        <v>14556</v>
      </c>
      <c r="K36" s="297">
        <v>101</v>
      </c>
      <c r="L36" s="297">
        <f t="shared" si="4"/>
        <v>14657</v>
      </c>
      <c r="M36" s="299">
        <f t="shared" si="5"/>
        <v>0.006536830941505241</v>
      </c>
      <c r="N36" s="298">
        <v>17670</v>
      </c>
      <c r="O36" s="297">
        <v>4</v>
      </c>
      <c r="P36" s="297">
        <f t="shared" si="6"/>
        <v>17674</v>
      </c>
      <c r="Q36" s="296">
        <f t="shared" si="7"/>
        <v>-0.17623089983022067</v>
      </c>
    </row>
    <row r="37" spans="1:17" s="288" customFormat="1" ht="18" customHeight="1">
      <c r="A37" s="302" t="s">
        <v>161</v>
      </c>
      <c r="B37" s="301">
        <v>5537</v>
      </c>
      <c r="C37" s="297">
        <v>381</v>
      </c>
      <c r="D37" s="297">
        <f t="shared" si="0"/>
        <v>5918</v>
      </c>
      <c r="E37" s="300">
        <f t="shared" si="1"/>
        <v>0.005860972735285671</v>
      </c>
      <c r="F37" s="298">
        <v>4438</v>
      </c>
      <c r="G37" s="297">
        <v>54</v>
      </c>
      <c r="H37" s="297">
        <f t="shared" si="2"/>
        <v>4492</v>
      </c>
      <c r="I37" s="299">
        <f t="shared" si="3"/>
        <v>0.31745325022261794</v>
      </c>
      <c r="J37" s="298">
        <v>11404</v>
      </c>
      <c r="K37" s="297">
        <v>803</v>
      </c>
      <c r="L37" s="297">
        <f t="shared" si="4"/>
        <v>12207</v>
      </c>
      <c r="M37" s="299">
        <f t="shared" si="5"/>
        <v>0.005444162878007402</v>
      </c>
      <c r="N37" s="298">
        <v>9064</v>
      </c>
      <c r="O37" s="297">
        <v>72</v>
      </c>
      <c r="P37" s="297">
        <f t="shared" si="6"/>
        <v>9136</v>
      </c>
      <c r="Q37" s="296">
        <f t="shared" si="7"/>
        <v>0.2581641659311562</v>
      </c>
    </row>
    <row r="38" spans="1:17" s="288" customFormat="1" ht="18" customHeight="1">
      <c r="A38" s="302" t="s">
        <v>160</v>
      </c>
      <c r="B38" s="301">
        <v>5742</v>
      </c>
      <c r="C38" s="297"/>
      <c r="D38" s="297">
        <f t="shared" si="0"/>
        <v>5742</v>
      </c>
      <c r="E38" s="300">
        <f t="shared" si="1"/>
        <v>0.005686668713418439</v>
      </c>
      <c r="F38" s="298">
        <v>5988</v>
      </c>
      <c r="G38" s="297">
        <v>52</v>
      </c>
      <c r="H38" s="297">
        <f t="shared" si="2"/>
        <v>6040</v>
      </c>
      <c r="I38" s="299">
        <f t="shared" si="3"/>
        <v>-0.04933774834437088</v>
      </c>
      <c r="J38" s="298">
        <v>13448</v>
      </c>
      <c r="K38" s="297">
        <v>51</v>
      </c>
      <c r="L38" s="297">
        <f t="shared" si="4"/>
        <v>13499</v>
      </c>
      <c r="M38" s="299">
        <f t="shared" si="5"/>
        <v>0.006020378036390752</v>
      </c>
      <c r="N38" s="298">
        <v>13394</v>
      </c>
      <c r="O38" s="297">
        <v>108</v>
      </c>
      <c r="P38" s="297">
        <f t="shared" si="6"/>
        <v>13502</v>
      </c>
      <c r="Q38" s="296">
        <f t="shared" si="7"/>
        <v>0.0040316559653577055</v>
      </c>
    </row>
    <row r="39" spans="1:17" s="288" customFormat="1" ht="18" customHeight="1">
      <c r="A39" s="302" t="s">
        <v>159</v>
      </c>
      <c r="B39" s="301">
        <v>5547</v>
      </c>
      <c r="C39" s="297">
        <v>6</v>
      </c>
      <c r="D39" s="297">
        <f t="shared" si="0"/>
        <v>5553</v>
      </c>
      <c r="E39" s="300">
        <f t="shared" si="1"/>
        <v>0.0054994899626632865</v>
      </c>
      <c r="F39" s="298">
        <v>5942</v>
      </c>
      <c r="G39" s="297"/>
      <c r="H39" s="297">
        <f t="shared" si="2"/>
        <v>5942</v>
      </c>
      <c r="I39" s="299">
        <f t="shared" si="3"/>
        <v>-0.065466173005722</v>
      </c>
      <c r="J39" s="298">
        <v>11528</v>
      </c>
      <c r="K39" s="297">
        <v>76</v>
      </c>
      <c r="L39" s="297">
        <f t="shared" si="4"/>
        <v>11604</v>
      </c>
      <c r="M39" s="299">
        <f t="shared" si="5"/>
        <v>0.005175232738297525</v>
      </c>
      <c r="N39" s="298">
        <v>12092</v>
      </c>
      <c r="O39" s="297">
        <v>34</v>
      </c>
      <c r="P39" s="297">
        <f t="shared" si="6"/>
        <v>12126</v>
      </c>
      <c r="Q39" s="296">
        <f t="shared" si="7"/>
        <v>-0.04664240820377108</v>
      </c>
    </row>
    <row r="40" spans="1:17" s="288" customFormat="1" ht="18" customHeight="1">
      <c r="A40" s="302" t="s">
        <v>158</v>
      </c>
      <c r="B40" s="301">
        <v>5507</v>
      </c>
      <c r="C40" s="297"/>
      <c r="D40" s="297">
        <f aca="true" t="shared" si="8" ref="D40:D71">C40+B40</f>
        <v>5507</v>
      </c>
      <c r="E40" s="300">
        <f aca="true" t="shared" si="9" ref="E40:E71">D40/$D$8</f>
        <v>0.00545393322967526</v>
      </c>
      <c r="F40" s="298">
        <v>5657</v>
      </c>
      <c r="G40" s="297">
        <v>2877</v>
      </c>
      <c r="H40" s="297">
        <f aca="true" t="shared" si="10" ref="H40:H71">G40+F40</f>
        <v>8534</v>
      </c>
      <c r="I40" s="299">
        <f aca="true" t="shared" si="11" ref="I40:I71">(D40/H40-1)</f>
        <v>-0.3546988516522147</v>
      </c>
      <c r="J40" s="298">
        <v>16500</v>
      </c>
      <c r="K40" s="297">
        <v>2799</v>
      </c>
      <c r="L40" s="297">
        <f aca="true" t="shared" si="12" ref="L40:L71">K40+J40</f>
        <v>19299</v>
      </c>
      <c r="M40" s="299">
        <f aca="true" t="shared" si="13" ref="M40:M71">(L40/$L$8)</f>
        <v>0.00860710243161013</v>
      </c>
      <c r="N40" s="298">
        <v>14071</v>
      </c>
      <c r="O40" s="297">
        <v>5605</v>
      </c>
      <c r="P40" s="297">
        <f aca="true" t="shared" si="14" ref="P40:P71">O40+N40</f>
        <v>19676</v>
      </c>
      <c r="Q40" s="296">
        <f t="shared" si="7"/>
        <v>0.17262454694051588</v>
      </c>
    </row>
    <row r="41" spans="1:17" s="288" customFormat="1" ht="18" customHeight="1">
      <c r="A41" s="302" t="s">
        <v>157</v>
      </c>
      <c r="B41" s="301">
        <v>5117</v>
      </c>
      <c r="C41" s="297"/>
      <c r="D41" s="297">
        <f t="shared" si="8"/>
        <v>5117</v>
      </c>
      <c r="E41" s="300">
        <f t="shared" si="9"/>
        <v>0.005067691363037643</v>
      </c>
      <c r="F41" s="298">
        <v>7166</v>
      </c>
      <c r="G41" s="297">
        <v>25</v>
      </c>
      <c r="H41" s="297">
        <f t="shared" si="10"/>
        <v>7191</v>
      </c>
      <c r="I41" s="299">
        <f t="shared" si="11"/>
        <v>-0.2884160756501182</v>
      </c>
      <c r="J41" s="298">
        <v>9993</v>
      </c>
      <c r="K41" s="297">
        <v>342</v>
      </c>
      <c r="L41" s="297">
        <f t="shared" si="12"/>
        <v>10335</v>
      </c>
      <c r="M41" s="299">
        <f t="shared" si="13"/>
        <v>0.004609275280102113</v>
      </c>
      <c r="N41" s="298">
        <v>14815</v>
      </c>
      <c r="O41" s="297">
        <v>25</v>
      </c>
      <c r="P41" s="297">
        <f t="shared" si="14"/>
        <v>14840</v>
      </c>
      <c r="Q41" s="296">
        <f aca="true" t="shared" si="15" ref="Q41:Q60">(J41/N41-1)</f>
        <v>-0.32548093148835644</v>
      </c>
    </row>
    <row r="42" spans="1:17" s="288" customFormat="1" ht="18" customHeight="1">
      <c r="A42" s="302" t="s">
        <v>156</v>
      </c>
      <c r="B42" s="301">
        <v>5070</v>
      </c>
      <c r="C42" s="297"/>
      <c r="D42" s="297">
        <f t="shared" si="8"/>
        <v>5070</v>
      </c>
      <c r="E42" s="300">
        <f t="shared" si="9"/>
        <v>0.005021144266289008</v>
      </c>
      <c r="F42" s="298">
        <v>4413</v>
      </c>
      <c r="G42" s="297">
        <v>20</v>
      </c>
      <c r="H42" s="297">
        <f t="shared" si="10"/>
        <v>4433</v>
      </c>
      <c r="I42" s="299">
        <f t="shared" si="11"/>
        <v>0.1436950146627567</v>
      </c>
      <c r="J42" s="298">
        <v>12338</v>
      </c>
      <c r="K42" s="297">
        <v>1018</v>
      </c>
      <c r="L42" s="297">
        <f t="shared" si="12"/>
        <v>13356</v>
      </c>
      <c r="M42" s="299">
        <f t="shared" si="13"/>
        <v>0.005956601900439654</v>
      </c>
      <c r="N42" s="298">
        <v>10782</v>
      </c>
      <c r="O42" s="297">
        <v>812</v>
      </c>
      <c r="P42" s="297">
        <f t="shared" si="14"/>
        <v>11594</v>
      </c>
      <c r="Q42" s="296">
        <f t="shared" si="15"/>
        <v>0.1443145984047487</v>
      </c>
    </row>
    <row r="43" spans="1:17" s="288" customFormat="1" ht="18" customHeight="1">
      <c r="A43" s="302" t="s">
        <v>155</v>
      </c>
      <c r="B43" s="301">
        <v>4840</v>
      </c>
      <c r="C43" s="297">
        <v>86</v>
      </c>
      <c r="D43" s="297">
        <f t="shared" si="8"/>
        <v>4926</v>
      </c>
      <c r="E43" s="300">
        <f t="shared" si="9"/>
        <v>0.004878531884761273</v>
      </c>
      <c r="F43" s="298">
        <v>4087</v>
      </c>
      <c r="G43" s="297"/>
      <c r="H43" s="297">
        <f t="shared" si="10"/>
        <v>4087</v>
      </c>
      <c r="I43" s="299">
        <f t="shared" si="11"/>
        <v>0.20528505015904086</v>
      </c>
      <c r="J43" s="298">
        <v>9631</v>
      </c>
      <c r="K43" s="297">
        <v>105</v>
      </c>
      <c r="L43" s="297">
        <f t="shared" si="12"/>
        <v>9736</v>
      </c>
      <c r="M43" s="299">
        <f t="shared" si="13"/>
        <v>0.004342129088251008</v>
      </c>
      <c r="N43" s="298">
        <v>7414</v>
      </c>
      <c r="O43" s="297"/>
      <c r="P43" s="297">
        <f t="shared" si="14"/>
        <v>7414</v>
      </c>
      <c r="Q43" s="296">
        <f t="shared" si="15"/>
        <v>0.2990288643107635</v>
      </c>
    </row>
    <row r="44" spans="1:17" s="288" customFormat="1" ht="18" customHeight="1">
      <c r="A44" s="302" t="s">
        <v>154</v>
      </c>
      <c r="B44" s="301">
        <v>4628</v>
      </c>
      <c r="C44" s="297">
        <v>36</v>
      </c>
      <c r="D44" s="297">
        <f t="shared" si="8"/>
        <v>4664</v>
      </c>
      <c r="E44" s="300">
        <f t="shared" si="9"/>
        <v>0.004619056579481644</v>
      </c>
      <c r="F44" s="298">
        <v>5946</v>
      </c>
      <c r="G44" s="297">
        <v>23</v>
      </c>
      <c r="H44" s="297">
        <f t="shared" si="10"/>
        <v>5969</v>
      </c>
      <c r="I44" s="299">
        <f t="shared" si="11"/>
        <v>-0.21862958619534256</v>
      </c>
      <c r="J44" s="298">
        <v>9147</v>
      </c>
      <c r="K44" s="297">
        <v>82</v>
      </c>
      <c r="L44" s="297">
        <f t="shared" si="12"/>
        <v>9229</v>
      </c>
      <c r="M44" s="299">
        <f t="shared" si="13"/>
        <v>0.004116013697151659</v>
      </c>
      <c r="N44" s="298">
        <v>11239</v>
      </c>
      <c r="O44" s="297">
        <v>23</v>
      </c>
      <c r="P44" s="297">
        <f t="shared" si="14"/>
        <v>11262</v>
      </c>
      <c r="Q44" s="296">
        <f t="shared" si="15"/>
        <v>-0.18613755672212828</v>
      </c>
    </row>
    <row r="45" spans="1:17" s="288" customFormat="1" ht="18" customHeight="1">
      <c r="A45" s="302" t="s">
        <v>153</v>
      </c>
      <c r="B45" s="301">
        <v>1555</v>
      </c>
      <c r="C45" s="297">
        <v>2982</v>
      </c>
      <c r="D45" s="297">
        <f t="shared" si="8"/>
        <v>4537</v>
      </c>
      <c r="E45" s="300">
        <f t="shared" si="9"/>
        <v>0.004493280381884266</v>
      </c>
      <c r="F45" s="298">
        <v>1139</v>
      </c>
      <c r="G45" s="297">
        <v>2425</v>
      </c>
      <c r="H45" s="297">
        <f t="shared" si="10"/>
        <v>3564</v>
      </c>
      <c r="I45" s="299">
        <f t="shared" si="11"/>
        <v>0.27300785634118974</v>
      </c>
      <c r="J45" s="298">
        <v>3911</v>
      </c>
      <c r="K45" s="297">
        <v>6991</v>
      </c>
      <c r="L45" s="297">
        <f t="shared" si="12"/>
        <v>10902</v>
      </c>
      <c r="M45" s="299">
        <f t="shared" si="13"/>
        <v>0.004862149889083042</v>
      </c>
      <c r="N45" s="298">
        <v>3396</v>
      </c>
      <c r="O45" s="297">
        <v>4336</v>
      </c>
      <c r="P45" s="297">
        <f t="shared" si="14"/>
        <v>7732</v>
      </c>
      <c r="Q45" s="296">
        <f t="shared" si="15"/>
        <v>0.15164899882214367</v>
      </c>
    </row>
    <row r="46" spans="1:17" s="288" customFormat="1" ht="18" customHeight="1">
      <c r="A46" s="302" t="s">
        <v>152</v>
      </c>
      <c r="B46" s="301">
        <v>4349</v>
      </c>
      <c r="C46" s="297">
        <v>47</v>
      </c>
      <c r="D46" s="297">
        <f t="shared" si="8"/>
        <v>4396</v>
      </c>
      <c r="E46" s="300">
        <f t="shared" si="9"/>
        <v>0.004353639091638359</v>
      </c>
      <c r="F46" s="298">
        <v>3898</v>
      </c>
      <c r="G46" s="297">
        <v>29</v>
      </c>
      <c r="H46" s="297">
        <f t="shared" si="10"/>
        <v>3927</v>
      </c>
      <c r="I46" s="299">
        <f t="shared" si="11"/>
        <v>0.11942959001782527</v>
      </c>
      <c r="J46" s="298">
        <v>7951</v>
      </c>
      <c r="K46" s="297">
        <v>152</v>
      </c>
      <c r="L46" s="297">
        <f t="shared" si="12"/>
        <v>8103</v>
      </c>
      <c r="M46" s="299">
        <f t="shared" si="13"/>
        <v>0.003613832374907346</v>
      </c>
      <c r="N46" s="298">
        <v>6665</v>
      </c>
      <c r="O46" s="297">
        <v>79</v>
      </c>
      <c r="P46" s="297">
        <f t="shared" si="14"/>
        <v>6744</v>
      </c>
      <c r="Q46" s="296">
        <f t="shared" si="15"/>
        <v>0.19294823705926478</v>
      </c>
    </row>
    <row r="47" spans="1:17" s="288" customFormat="1" ht="18" customHeight="1">
      <c r="A47" s="302" t="s">
        <v>151</v>
      </c>
      <c r="B47" s="301">
        <v>4241</v>
      </c>
      <c r="C47" s="297"/>
      <c r="D47" s="297">
        <f t="shared" si="8"/>
        <v>4241</v>
      </c>
      <c r="E47" s="300">
        <f t="shared" si="9"/>
        <v>0.004200132708743922</v>
      </c>
      <c r="F47" s="298">
        <v>3580</v>
      </c>
      <c r="G47" s="297">
        <v>30</v>
      </c>
      <c r="H47" s="297">
        <f t="shared" si="10"/>
        <v>3610</v>
      </c>
      <c r="I47" s="299">
        <f t="shared" si="11"/>
        <v>0.17479224376731306</v>
      </c>
      <c r="J47" s="298">
        <v>8285</v>
      </c>
      <c r="K47" s="297">
        <v>179</v>
      </c>
      <c r="L47" s="297">
        <f t="shared" si="12"/>
        <v>8464</v>
      </c>
      <c r="M47" s="299">
        <f t="shared" si="13"/>
        <v>0.003774833669161518</v>
      </c>
      <c r="N47" s="298">
        <v>7563</v>
      </c>
      <c r="O47" s="297">
        <v>312</v>
      </c>
      <c r="P47" s="297">
        <f t="shared" si="14"/>
        <v>7875</v>
      </c>
      <c r="Q47" s="296">
        <f t="shared" si="15"/>
        <v>0.09546476266032</v>
      </c>
    </row>
    <row r="48" spans="1:17" s="288" customFormat="1" ht="18" customHeight="1">
      <c r="A48" s="302" t="s">
        <v>150</v>
      </c>
      <c r="B48" s="301">
        <v>3971</v>
      </c>
      <c r="C48" s="297">
        <v>41</v>
      </c>
      <c r="D48" s="297">
        <f t="shared" si="8"/>
        <v>4012</v>
      </c>
      <c r="E48" s="300">
        <f t="shared" si="9"/>
        <v>0.003973339407564398</v>
      </c>
      <c r="F48" s="298">
        <v>3705</v>
      </c>
      <c r="G48" s="297">
        <v>20</v>
      </c>
      <c r="H48" s="297">
        <f t="shared" si="10"/>
        <v>3725</v>
      </c>
      <c r="I48" s="299">
        <f t="shared" si="11"/>
        <v>0.0770469798657718</v>
      </c>
      <c r="J48" s="298">
        <v>9134</v>
      </c>
      <c r="K48" s="297">
        <v>91</v>
      </c>
      <c r="L48" s="297">
        <f t="shared" si="12"/>
        <v>9225</v>
      </c>
      <c r="M48" s="299">
        <f t="shared" si="13"/>
        <v>0.004114229749292888</v>
      </c>
      <c r="N48" s="298">
        <v>7945</v>
      </c>
      <c r="O48" s="297">
        <v>22</v>
      </c>
      <c r="P48" s="297">
        <f t="shared" si="14"/>
        <v>7967</v>
      </c>
      <c r="Q48" s="296">
        <f t="shared" si="15"/>
        <v>0.14965387035871625</v>
      </c>
    </row>
    <row r="49" spans="1:17" s="288" customFormat="1" ht="18" customHeight="1">
      <c r="A49" s="302" t="s">
        <v>149</v>
      </c>
      <c r="B49" s="301">
        <v>3784</v>
      </c>
      <c r="C49" s="297">
        <v>5</v>
      </c>
      <c r="D49" s="297">
        <f t="shared" si="8"/>
        <v>3789</v>
      </c>
      <c r="E49" s="300">
        <f t="shared" si="9"/>
        <v>0.003752488288948531</v>
      </c>
      <c r="F49" s="298">
        <v>2918</v>
      </c>
      <c r="G49" s="297"/>
      <c r="H49" s="297">
        <f t="shared" si="10"/>
        <v>2918</v>
      </c>
      <c r="I49" s="299">
        <f t="shared" si="11"/>
        <v>0.298492117888965</v>
      </c>
      <c r="J49" s="298">
        <v>9550</v>
      </c>
      <c r="K49" s="297">
        <v>13</v>
      </c>
      <c r="L49" s="297">
        <f t="shared" si="12"/>
        <v>9563</v>
      </c>
      <c r="M49" s="299">
        <f t="shared" si="13"/>
        <v>0.004264973343359121</v>
      </c>
      <c r="N49" s="298">
        <v>7178</v>
      </c>
      <c r="O49" s="297">
        <v>8</v>
      </c>
      <c r="P49" s="297">
        <f t="shared" si="14"/>
        <v>7186</v>
      </c>
      <c r="Q49" s="296">
        <f t="shared" si="15"/>
        <v>0.3304541655057118</v>
      </c>
    </row>
    <row r="50" spans="1:17" s="288" customFormat="1" ht="18" customHeight="1">
      <c r="A50" s="302" t="s">
        <v>148</v>
      </c>
      <c r="B50" s="301">
        <v>3307</v>
      </c>
      <c r="C50" s="297">
        <v>5</v>
      </c>
      <c r="D50" s="297">
        <f t="shared" si="8"/>
        <v>3312</v>
      </c>
      <c r="E50" s="300">
        <f t="shared" si="9"/>
        <v>0.0032800847751379082</v>
      </c>
      <c r="F50" s="298">
        <v>2735</v>
      </c>
      <c r="G50" s="297">
        <v>2</v>
      </c>
      <c r="H50" s="297">
        <f t="shared" si="10"/>
        <v>2737</v>
      </c>
      <c r="I50" s="299">
        <f t="shared" si="11"/>
        <v>0.2100840336134453</v>
      </c>
      <c r="J50" s="298">
        <v>8633</v>
      </c>
      <c r="K50" s="297">
        <v>83</v>
      </c>
      <c r="L50" s="297">
        <f t="shared" si="12"/>
        <v>8716</v>
      </c>
      <c r="M50" s="299">
        <f t="shared" si="13"/>
        <v>0.0038872223842641527</v>
      </c>
      <c r="N50" s="298">
        <v>5869</v>
      </c>
      <c r="O50" s="297">
        <v>34</v>
      </c>
      <c r="P50" s="297">
        <f t="shared" si="14"/>
        <v>5903</v>
      </c>
      <c r="Q50" s="296">
        <f t="shared" si="15"/>
        <v>0.4709490543533821</v>
      </c>
    </row>
    <row r="51" spans="1:17" s="288" customFormat="1" ht="18" customHeight="1">
      <c r="A51" s="302" t="s">
        <v>147</v>
      </c>
      <c r="B51" s="301">
        <v>3278</v>
      </c>
      <c r="C51" s="297">
        <v>2</v>
      </c>
      <c r="D51" s="297">
        <f t="shared" si="8"/>
        <v>3280</v>
      </c>
      <c r="E51" s="300">
        <f t="shared" si="9"/>
        <v>0.0032483931347984116</v>
      </c>
      <c r="F51" s="298">
        <v>3272</v>
      </c>
      <c r="G51" s="297">
        <v>2</v>
      </c>
      <c r="H51" s="297">
        <f t="shared" si="10"/>
        <v>3274</v>
      </c>
      <c r="I51" s="299">
        <f t="shared" si="11"/>
        <v>0.0018326206475258733</v>
      </c>
      <c r="J51" s="298">
        <v>6209</v>
      </c>
      <c r="K51" s="297">
        <v>36</v>
      </c>
      <c r="L51" s="297">
        <f t="shared" si="12"/>
        <v>6245</v>
      </c>
      <c r="M51" s="299">
        <f t="shared" si="13"/>
        <v>0.00278518859450776</v>
      </c>
      <c r="N51" s="298">
        <v>5833</v>
      </c>
      <c r="O51" s="297">
        <v>6</v>
      </c>
      <c r="P51" s="297">
        <f t="shared" si="14"/>
        <v>5839</v>
      </c>
      <c r="Q51" s="296">
        <f t="shared" si="15"/>
        <v>0.06446082633293337</v>
      </c>
    </row>
    <row r="52" spans="1:17" s="288" customFormat="1" ht="18" customHeight="1">
      <c r="A52" s="302" t="s">
        <v>146</v>
      </c>
      <c r="B52" s="301">
        <v>3125</v>
      </c>
      <c r="C52" s="297">
        <v>29</v>
      </c>
      <c r="D52" s="297">
        <f t="shared" si="8"/>
        <v>3154</v>
      </c>
      <c r="E52" s="300">
        <f t="shared" si="9"/>
        <v>0.0031236073009616432</v>
      </c>
      <c r="F52" s="298">
        <v>2803</v>
      </c>
      <c r="G52" s="297"/>
      <c r="H52" s="297">
        <f t="shared" si="10"/>
        <v>2803</v>
      </c>
      <c r="I52" s="299">
        <f t="shared" si="11"/>
        <v>0.12522297538351768</v>
      </c>
      <c r="J52" s="298">
        <v>6898</v>
      </c>
      <c r="K52" s="297">
        <v>33</v>
      </c>
      <c r="L52" s="297">
        <f t="shared" si="12"/>
        <v>6931</v>
      </c>
      <c r="M52" s="299">
        <f t="shared" si="13"/>
        <v>0.003091135652287155</v>
      </c>
      <c r="N52" s="298">
        <v>6250</v>
      </c>
      <c r="O52" s="297">
        <v>1</v>
      </c>
      <c r="P52" s="297">
        <f t="shared" si="14"/>
        <v>6251</v>
      </c>
      <c r="Q52" s="296">
        <f t="shared" si="15"/>
        <v>0.10368</v>
      </c>
    </row>
    <row r="53" spans="1:17" s="288" customFormat="1" ht="18" customHeight="1">
      <c r="A53" s="302" t="s">
        <v>145</v>
      </c>
      <c r="B53" s="301">
        <v>2869</v>
      </c>
      <c r="C53" s="297">
        <v>28</v>
      </c>
      <c r="D53" s="297">
        <f t="shared" si="8"/>
        <v>2897</v>
      </c>
      <c r="E53" s="300">
        <f t="shared" si="9"/>
        <v>0.0028690838144850603</v>
      </c>
      <c r="F53" s="298">
        <v>3283</v>
      </c>
      <c r="G53" s="297">
        <v>44</v>
      </c>
      <c r="H53" s="297">
        <f t="shared" si="10"/>
        <v>3327</v>
      </c>
      <c r="I53" s="299">
        <f t="shared" si="11"/>
        <v>-0.12924556657649533</v>
      </c>
      <c r="J53" s="298">
        <v>6334</v>
      </c>
      <c r="K53" s="297">
        <v>32</v>
      </c>
      <c r="L53" s="297">
        <f t="shared" si="12"/>
        <v>6366</v>
      </c>
      <c r="M53" s="299">
        <f t="shared" si="13"/>
        <v>0.0028391530172356123</v>
      </c>
      <c r="N53" s="298">
        <v>7027</v>
      </c>
      <c r="O53" s="297">
        <v>44</v>
      </c>
      <c r="P53" s="297">
        <f t="shared" si="14"/>
        <v>7071</v>
      </c>
      <c r="Q53" s="296">
        <f t="shared" si="15"/>
        <v>-0.09861961007542341</v>
      </c>
    </row>
    <row r="54" spans="1:17" s="288" customFormat="1" ht="18" customHeight="1">
      <c r="A54" s="302" t="s">
        <v>144</v>
      </c>
      <c r="B54" s="301">
        <v>2278</v>
      </c>
      <c r="C54" s="297">
        <v>418</v>
      </c>
      <c r="D54" s="297">
        <f t="shared" si="8"/>
        <v>2696</v>
      </c>
      <c r="E54" s="300">
        <f t="shared" si="9"/>
        <v>0.0026700206986025967</v>
      </c>
      <c r="F54" s="298">
        <v>3100</v>
      </c>
      <c r="G54" s="297">
        <v>231</v>
      </c>
      <c r="H54" s="297">
        <f t="shared" si="10"/>
        <v>3331</v>
      </c>
      <c r="I54" s="299">
        <f t="shared" si="11"/>
        <v>-0.19063344341038724</v>
      </c>
      <c r="J54" s="298">
        <v>4347</v>
      </c>
      <c r="K54" s="297">
        <v>869</v>
      </c>
      <c r="L54" s="297">
        <f t="shared" si="12"/>
        <v>5216</v>
      </c>
      <c r="M54" s="299">
        <f t="shared" si="13"/>
        <v>0.002326268007838667</v>
      </c>
      <c r="N54" s="298">
        <v>5892</v>
      </c>
      <c r="O54" s="297">
        <v>389</v>
      </c>
      <c r="P54" s="297">
        <f t="shared" si="14"/>
        <v>6281</v>
      </c>
      <c r="Q54" s="296">
        <f t="shared" si="15"/>
        <v>-0.2622199592668024</v>
      </c>
    </row>
    <row r="55" spans="1:17" s="288" customFormat="1" ht="18" customHeight="1">
      <c r="A55" s="302" t="s">
        <v>143</v>
      </c>
      <c r="B55" s="301">
        <v>2357</v>
      </c>
      <c r="C55" s="297">
        <v>319</v>
      </c>
      <c r="D55" s="297">
        <f t="shared" si="8"/>
        <v>2676</v>
      </c>
      <c r="E55" s="300">
        <f t="shared" si="9"/>
        <v>0.0026502134233904115</v>
      </c>
      <c r="F55" s="298">
        <v>2241</v>
      </c>
      <c r="G55" s="297">
        <v>52</v>
      </c>
      <c r="H55" s="297">
        <f t="shared" si="10"/>
        <v>2293</v>
      </c>
      <c r="I55" s="299">
        <f t="shared" si="11"/>
        <v>0.1670300915830789</v>
      </c>
      <c r="J55" s="298">
        <v>3903</v>
      </c>
      <c r="K55" s="297">
        <v>492</v>
      </c>
      <c r="L55" s="297">
        <f t="shared" si="12"/>
        <v>4395</v>
      </c>
      <c r="M55" s="299">
        <f t="shared" si="13"/>
        <v>0.0019601127098257173</v>
      </c>
      <c r="N55" s="298">
        <v>3943</v>
      </c>
      <c r="O55" s="297">
        <v>52</v>
      </c>
      <c r="P55" s="297">
        <f t="shared" si="14"/>
        <v>3995</v>
      </c>
      <c r="Q55" s="296">
        <f t="shared" si="15"/>
        <v>-0.010144559979710865</v>
      </c>
    </row>
    <row r="56" spans="1:17" s="288" customFormat="1" ht="18" customHeight="1">
      <c r="A56" s="302" t="s">
        <v>142</v>
      </c>
      <c r="B56" s="301">
        <v>2382</v>
      </c>
      <c r="C56" s="297">
        <v>9</v>
      </c>
      <c r="D56" s="297">
        <f t="shared" si="8"/>
        <v>2391</v>
      </c>
      <c r="E56" s="300">
        <f t="shared" si="9"/>
        <v>0.002367959751616769</v>
      </c>
      <c r="F56" s="298">
        <v>1932</v>
      </c>
      <c r="G56" s="297">
        <v>10</v>
      </c>
      <c r="H56" s="297">
        <f t="shared" si="10"/>
        <v>1942</v>
      </c>
      <c r="I56" s="299">
        <f t="shared" si="11"/>
        <v>0.23120494335736352</v>
      </c>
      <c r="J56" s="298">
        <v>5549</v>
      </c>
      <c r="K56" s="297">
        <v>26</v>
      </c>
      <c r="L56" s="297">
        <f t="shared" si="12"/>
        <v>5575</v>
      </c>
      <c r="M56" s="299">
        <f t="shared" si="13"/>
        <v>0.0024863773281634523</v>
      </c>
      <c r="N56" s="298">
        <v>3946</v>
      </c>
      <c r="O56" s="297">
        <v>22</v>
      </c>
      <c r="P56" s="297">
        <f t="shared" si="14"/>
        <v>3968</v>
      </c>
      <c r="Q56" s="296">
        <f t="shared" si="15"/>
        <v>0.4062341611758744</v>
      </c>
    </row>
    <row r="57" spans="1:17" s="288" customFormat="1" ht="18" customHeight="1">
      <c r="A57" s="302" t="s">
        <v>141</v>
      </c>
      <c r="B57" s="301">
        <v>1560</v>
      </c>
      <c r="C57" s="297"/>
      <c r="D57" s="297">
        <f t="shared" si="8"/>
        <v>1560</v>
      </c>
      <c r="E57" s="300">
        <f t="shared" si="9"/>
        <v>0.001544967466550464</v>
      </c>
      <c r="F57" s="298"/>
      <c r="G57" s="297"/>
      <c r="H57" s="297">
        <f t="shared" si="10"/>
        <v>0</v>
      </c>
      <c r="I57" s="299" t="e">
        <f t="shared" si="11"/>
        <v>#DIV/0!</v>
      </c>
      <c r="J57" s="298">
        <v>3748</v>
      </c>
      <c r="K57" s="297"/>
      <c r="L57" s="297">
        <f t="shared" si="12"/>
        <v>3748</v>
      </c>
      <c r="M57" s="299">
        <f t="shared" si="13"/>
        <v>0.0016715591436693487</v>
      </c>
      <c r="N57" s="298"/>
      <c r="O57" s="297"/>
      <c r="P57" s="297">
        <f t="shared" si="14"/>
        <v>0</v>
      </c>
      <c r="Q57" s="296" t="e">
        <f t="shared" si="15"/>
        <v>#DIV/0!</v>
      </c>
    </row>
    <row r="58" spans="1:17" s="288" customFormat="1" ht="18" customHeight="1">
      <c r="A58" s="302" t="s">
        <v>140</v>
      </c>
      <c r="B58" s="301">
        <v>1328</v>
      </c>
      <c r="C58" s="297"/>
      <c r="D58" s="297">
        <f t="shared" si="8"/>
        <v>1328</v>
      </c>
      <c r="E58" s="300">
        <f t="shared" si="9"/>
        <v>0.001315203074089113</v>
      </c>
      <c r="F58" s="298">
        <v>1370</v>
      </c>
      <c r="G58" s="297"/>
      <c r="H58" s="297">
        <f t="shared" si="10"/>
        <v>1370</v>
      </c>
      <c r="I58" s="299">
        <f t="shared" si="11"/>
        <v>-0.03065693430656935</v>
      </c>
      <c r="J58" s="298">
        <v>3319</v>
      </c>
      <c r="K58" s="297">
        <v>1805</v>
      </c>
      <c r="L58" s="297">
        <f t="shared" si="12"/>
        <v>5124</v>
      </c>
      <c r="M58" s="299">
        <f t="shared" si="13"/>
        <v>0.0022852372070869113</v>
      </c>
      <c r="N58" s="298">
        <v>2945</v>
      </c>
      <c r="O58" s="297">
        <v>69</v>
      </c>
      <c r="P58" s="297">
        <f t="shared" si="14"/>
        <v>3014</v>
      </c>
      <c r="Q58" s="296">
        <f t="shared" si="15"/>
        <v>0.12699490662139223</v>
      </c>
    </row>
    <row r="59" spans="1:17" s="288" customFormat="1" ht="18" customHeight="1">
      <c r="A59" s="302" t="s">
        <v>139</v>
      </c>
      <c r="B59" s="301">
        <v>1070</v>
      </c>
      <c r="C59" s="297"/>
      <c r="D59" s="297">
        <f t="shared" si="8"/>
        <v>1070</v>
      </c>
      <c r="E59" s="300">
        <f t="shared" si="9"/>
        <v>0.0010596892238519209</v>
      </c>
      <c r="F59" s="298">
        <v>1861</v>
      </c>
      <c r="G59" s="297"/>
      <c r="H59" s="297">
        <f t="shared" si="10"/>
        <v>1861</v>
      </c>
      <c r="I59" s="299">
        <f t="shared" si="11"/>
        <v>-0.4250403009134873</v>
      </c>
      <c r="J59" s="298">
        <v>2578</v>
      </c>
      <c r="K59" s="297">
        <v>2928</v>
      </c>
      <c r="L59" s="297">
        <f t="shared" si="12"/>
        <v>5506</v>
      </c>
      <c r="M59" s="299">
        <f t="shared" si="13"/>
        <v>0.002455604227599636</v>
      </c>
      <c r="N59" s="298">
        <v>5115</v>
      </c>
      <c r="O59" s="297">
        <v>128</v>
      </c>
      <c r="P59" s="297">
        <f t="shared" si="14"/>
        <v>5243</v>
      </c>
      <c r="Q59" s="296">
        <f t="shared" si="15"/>
        <v>-0.4959921798631476</v>
      </c>
    </row>
    <row r="60" spans="1:17" s="288" customFormat="1" ht="18" customHeight="1" thickBot="1">
      <c r="A60" s="295" t="s">
        <v>138</v>
      </c>
      <c r="B60" s="294">
        <v>88599</v>
      </c>
      <c r="C60" s="290">
        <v>33405</v>
      </c>
      <c r="D60" s="290">
        <f t="shared" si="8"/>
        <v>122004</v>
      </c>
      <c r="E60" s="293">
        <f t="shared" si="9"/>
        <v>0.1208283402493736</v>
      </c>
      <c r="F60" s="291">
        <v>90821</v>
      </c>
      <c r="G60" s="290">
        <v>23489</v>
      </c>
      <c r="H60" s="290">
        <f t="shared" si="10"/>
        <v>114310</v>
      </c>
      <c r="I60" s="292">
        <f t="shared" si="11"/>
        <v>0.06730819700813573</v>
      </c>
      <c r="J60" s="291">
        <v>204557</v>
      </c>
      <c r="K60" s="290">
        <v>74520</v>
      </c>
      <c r="L60" s="290">
        <f t="shared" si="12"/>
        <v>279077</v>
      </c>
      <c r="M60" s="292">
        <f t="shared" si="13"/>
        <v>0.12446470414562723</v>
      </c>
      <c r="N60" s="291">
        <v>200369</v>
      </c>
      <c r="O60" s="290">
        <v>48608</v>
      </c>
      <c r="P60" s="290">
        <f t="shared" si="14"/>
        <v>248977</v>
      </c>
      <c r="Q60" s="289">
        <f t="shared" si="15"/>
        <v>0.020901436849013466</v>
      </c>
    </row>
    <row r="61" ht="15" thickTop="1">
      <c r="A61" s="223" t="s">
        <v>137</v>
      </c>
    </row>
    <row r="62" ht="14.25" customHeight="1">
      <c r="A62" s="195" t="s">
        <v>136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61:Q65536 I61:I65536 I3 I7 Q3 Q7 Q5 I5">
    <cfRule type="cellIs" priority="1" dxfId="52" operator="lessThan" stopIfTrue="1">
      <formula>0</formula>
    </cfRule>
  </conditionalFormatting>
  <conditionalFormatting sqref="Q8:Q60 I8:I60">
    <cfRule type="cellIs" priority="2" dxfId="52" operator="lessThan" stopIfTrue="1">
      <formula>0</formula>
    </cfRule>
    <cfRule type="cellIs" priority="3" dxfId="54" operator="greaterThanOrEqual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Febrero 2011</dc:title>
  <dc:subject/>
  <dc:creator>Juan Carlos Torres Camargo</dc:creator>
  <cp:keywords/>
  <dc:description/>
  <cp:lastModifiedBy>Juan Carlos Torres Camargo</cp:lastModifiedBy>
  <dcterms:created xsi:type="dcterms:W3CDTF">2011-05-19T16:04:14Z</dcterms:created>
  <dcterms:modified xsi:type="dcterms:W3CDTF">2011-05-19T16:12:53Z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AEVVZYF6TF2M-634-3</vt:lpwstr>
  </property>
  <property fmtid="{D5CDD505-2E9C-101B-9397-08002B2CF9AE}" pid="3" name="_dlc_DocIdItemGuid">
    <vt:lpwstr>3312b6e1-e538-4c43-a4ac-487967b28428</vt:lpwstr>
  </property>
  <property fmtid="{D5CDD505-2E9C-101B-9397-08002B2CF9AE}" pid="4" name="_dlc_DocIdUrl">
    <vt:lpwstr>http://bog127/AAeronautica/Estadisticas/TAereo/EOperacionales/BolPubAnte/_layouts/DocIdRedir.aspx?ID=AEVVZYF6TF2M-634-3, AEVVZYF6TF2M-634-3</vt:lpwstr>
  </property>
  <property fmtid="{D5CDD505-2E9C-101B-9397-08002B2CF9AE}" pid="5" name="Clase">
    <vt:lpwstr>Origen-Destino AÑO 2011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95.0000000000000</vt:lpwstr>
  </property>
  <property fmtid="{D5CDD505-2E9C-101B-9397-08002B2CF9AE}" pid="8" name="TaskStatus">
    <vt:lpwstr/>
  </property>
  <property fmtid="{D5CDD505-2E9C-101B-9397-08002B2CF9AE}" pid="9" name="Vigencia">
    <vt:lpwstr>2011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